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3300" windowWidth="15480" windowHeight="4890" tabRatio="866" firstSheet="4" activeTab="4"/>
  </bookViews>
  <sheets>
    <sheet name="2013 для прокуратуры" sheetId="15" r:id="rId1"/>
    <sheet name="Единств 2017 (1 пол)" sheetId="28" r:id="rId2"/>
    <sheet name="Единств 2018 (1 пол)" sheetId="29" r:id="rId3"/>
    <sheet name="Лист1" sheetId="10" r:id="rId4"/>
    <sheet name="Единств 2020" sheetId="27" r:id="rId5"/>
    <sheet name="2020" sheetId="26" r:id="rId6"/>
  </sheets>
  <definedNames>
    <definedName name="_xlnm._FilterDatabase" localSheetId="0" hidden="1">'2013 для прокуратуры'!$A$46:$J$52</definedName>
    <definedName name="_xlnm._FilterDatabase" localSheetId="5" hidden="1">'2020'!$A$6:$K$6</definedName>
    <definedName name="_xlnm._FilterDatabase" localSheetId="1" hidden="1">'Единств 2017 (1 пол)'!#REF!</definedName>
    <definedName name="_xlnm._FilterDatabase" localSheetId="2" hidden="1">'Единств 2018 (1 пол)'!#REF!</definedName>
    <definedName name="_xlnm._FilterDatabase" localSheetId="4" hidden="1">'Единств 2020'!$A$8:$P$61</definedName>
    <definedName name="_xlnm.Print_Area" localSheetId="0">'2013 для прокуратуры'!$A$1:$K$84</definedName>
    <definedName name="_xlnm.Print_Area" localSheetId="5">'2020'!$A$1:$K$127</definedName>
    <definedName name="_xlnm.Print_Area" localSheetId="1">'Единств 2017 (1 пол)'!$A$1:$J$92</definedName>
    <definedName name="_xlnm.Print_Area" localSheetId="2">'Единств 2018 (1 пол)'!$A$1:$J$81</definedName>
    <definedName name="_xlnm.Print_Area" localSheetId="4">'Единств 2020'!$A$1:$J$91</definedName>
  </definedNames>
  <calcPr calcId="145621"/>
</workbook>
</file>

<file path=xl/calcChain.xml><?xml version="1.0" encoding="utf-8"?>
<calcChain xmlns="http://schemas.openxmlformats.org/spreadsheetml/2006/main">
  <c r="G61" i="27" l="1"/>
  <c r="P57" i="27" l="1"/>
  <c r="M134" i="27" l="1"/>
  <c r="M129" i="27" l="1"/>
  <c r="G130" i="27"/>
  <c r="P14" i="27" l="1"/>
  <c r="P15" i="27"/>
  <c r="P20" i="27"/>
  <c r="G42" i="27"/>
  <c r="P10" i="27"/>
  <c r="P9" i="27"/>
  <c r="P16" i="27"/>
  <c r="P17" i="27"/>
  <c r="P18" i="27"/>
  <c r="P21" i="27"/>
  <c r="P23" i="27"/>
  <c r="P35" i="27"/>
  <c r="P36" i="27"/>
  <c r="P39" i="27"/>
  <c r="P40" i="27"/>
  <c r="P41" i="27"/>
  <c r="P46" i="27"/>
  <c r="P37" i="27"/>
  <c r="G43" i="27"/>
  <c r="P13" i="27"/>
  <c r="P19" i="27"/>
  <c r="P30" i="27"/>
  <c r="P32" i="27"/>
  <c r="P38" i="27"/>
  <c r="P44" i="27"/>
  <c r="P45" i="27"/>
  <c r="G66" i="29"/>
  <c r="G67" i="29"/>
  <c r="G68" i="29"/>
  <c r="G69" i="29"/>
  <c r="G81" i="29" s="1"/>
  <c r="G65" i="29" s="1"/>
  <c r="G81" i="28"/>
  <c r="G82" i="28"/>
  <c r="G83" i="28"/>
  <c r="G84" i="28"/>
  <c r="G92" i="28" s="1"/>
  <c r="G80" i="28" s="1"/>
  <c r="A14" i="15"/>
  <c r="A18" i="15"/>
</calcChain>
</file>

<file path=xl/sharedStrings.xml><?xml version="1.0" encoding="utf-8"?>
<sst xmlns="http://schemas.openxmlformats.org/spreadsheetml/2006/main" count="2463" uniqueCount="1141">
  <si>
    <t>Дата заключения</t>
  </si>
  <si>
    <t>Протокол рассмотрения заявок от 21.01.2011 г.</t>
  </si>
  <si>
    <t>Оказание услуг по изданию газеты «Муниципальный вестник округа № 8» в 2011 году для нужд местной администрации муниципального образования муниципальный округ Васильевский Санкт-Петербурга</t>
  </si>
  <si>
    <t>Оказание услуг по обязательному страхованию гражданской ответственности автотранспортного средства местной администрации муниципального образования муниципальный округ Васильевский Санкт-Петербурга</t>
  </si>
  <si>
    <t>Выполнение работ по комплексному благоустройству внутридворовых территорий по адресам: 11 линия, д. 42; 12 линия, д. 55; 13 линия, д. 68; 15 линия, д. 72, 86, 88; 16 линия, д. 65, 75-77; 18 линия, д. 37; Средний пр., д. 7-9 муниципального образования муниципальный округ Васильевский Санкт-Петербурга</t>
  </si>
  <si>
    <t>Предмет контракта</t>
  </si>
  <si>
    <t>Реестр муниципальных контрактов</t>
  </si>
  <si>
    <t>№
п/п</t>
  </si>
  <si>
    <t>Наименование заказчика</t>
  </si>
  <si>
    <t>Источник финансиро-вания</t>
  </si>
  <si>
    <t>Способ размещения заказа</t>
  </si>
  <si>
    <t>Дата проведения , реквизиты документа, подтверждающего основание заключения контракта</t>
  </si>
  <si>
    <t>Наименование, место нахож-дения (для юридичесикх лиц), (ФИО, место жительства, ИНН -для физических лиц) поставщика</t>
  </si>
  <si>
    <t>Местный бюджет</t>
  </si>
  <si>
    <t>ООО "Эксклюзив. Санкт-Петербург"</t>
  </si>
  <si>
    <t>Фонд поддержки и развития музыки "Петербургский романс"</t>
  </si>
  <si>
    <t>Сумма, 
руб.</t>
  </si>
  <si>
    <t>Запрос котировок</t>
  </si>
  <si>
    <t>Предмет, цена контракта( в рублях), срок его исполнения</t>
  </si>
  <si>
    <t>Местная администрация муниципального образования</t>
  </si>
  <si>
    <t>муниципальный округ Васильевский Санкт-Петербурга</t>
  </si>
  <si>
    <t>196084, Санкт-Петербург, Митрофаньевское шоссе, д. 29</t>
  </si>
  <si>
    <t>Открытый аукцион</t>
  </si>
  <si>
    <t>195273, Санкт-Петербург, Пискарёвский пр., дом 63, литер А</t>
  </si>
  <si>
    <t>Открытый конкурс</t>
  </si>
  <si>
    <t>Местная администрация муниципального образования муниципальный округ Васильевский Санкт-Петербурга</t>
  </si>
  <si>
    <t>190005, Санкт-Петербург, Угловой пер., д. 9</t>
  </si>
  <si>
    <t>Номер реестровой записи</t>
  </si>
  <si>
    <t>Срок исполнения</t>
  </si>
  <si>
    <t>Оказание услуг по техническому надзору за выполнением работ по благоустройству внутридворовых территорий муниципального образования муниципальный округ Васильевский Санкт-Петербурга</t>
  </si>
  <si>
    <t>Выполнение работ по озеленению внутридворовых территорий муниципального образования муниципальный округ Васильевский Санкт-Петербурга</t>
  </si>
  <si>
    <t>Оказание услуг по организации и проведению уличной праздничной программы, посвящённой 66-летию Победы в Великой Отечественной Войне для жителей, проживающих на территории муниципального образования муниципальный округ Васильевский Санкт-Петербурга</t>
  </si>
  <si>
    <t>Единственный поставщик п.20, ч.2, ст.55 94-ФЗ</t>
  </si>
  <si>
    <t>Приобретение билетов в количестве 45 штук на посещение представления в дельфинарии жителями муниципального образования муниципальный округ Васильевский Санкт-Петербурга</t>
  </si>
  <si>
    <t>Оказание услуг по организации и проведению тематической программы «Нет террору!»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</si>
  <si>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интерактивной программы «Традиции и обряды русской семьи»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</si>
  <si>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уличной программы «От поколения к поколению» для жителей муниципального образования муниципальный округ Васильевский Санкт-Петербурга</t>
  </si>
  <si>
    <t>Дата закрытия контракта</t>
  </si>
  <si>
    <t>Оказание услуг по организации и проведению автобусных экскурсий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</si>
  <si>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предоставлению абонементов в плавательный бассейн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</si>
  <si>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предоставлению абонементов на посещение тренажёрного зала жителями, проживающими на территории муниципального образования муниципальный округ Васильевский Санкт-Петербурга</t>
  </si>
  <si>
    <t>Открытый аукцион в электрон. форме</t>
  </si>
  <si>
    <t>Поставка детского игрового оборудования и малых архитектурных форм для нужд местной администрации муниципального образования муниципальный округ Васильевский Санкт-Петербурга</t>
  </si>
  <si>
    <t>0172300009311000018_120358</t>
  </si>
  <si>
    <t>Протокол рассмотрения вторых частей заявок 0172300009311000018-3 от 05.09.2011</t>
  </si>
  <si>
    <t>Выполнение работ по благоустройству внутридворовых территорий по адресам: 1 линия д. 48, 56; 4 линия д. 31, 53-55/Малый пр. д. 8; 5 линия д. 64/Малый пр. д.13, 5 линия д. 68/2в, 68; 6 линия д. 53/Малый пр. д. 15; 11 линия д. 34; 14 линия д. 99 муниципального образования муниципальный округ Васильевский Санкт-Петербурга</t>
  </si>
  <si>
    <t>0172300009311000019_120358</t>
  </si>
  <si>
    <t>Выполнение работ по благоустройству внутридворовых территорий по адресам: 5 линия д 44/Средний пр. д. 25; 5 линия д. 46 муниципального образования муниципальный округ Васильевский Санкт-Петербурга</t>
  </si>
  <si>
    <t>Протокол рассмотрения вторых частей заявок 0172300009311000019-3 от 05.09.2011</t>
  </si>
  <si>
    <t>Протокол рассмотрения вторых частей заявок 0172300009311000013-3 от 06.09.2011</t>
  </si>
  <si>
    <t>Выполнение работ по благоустройству внутридворовых территорий по адресам: 1 линия д. 50, 2 линия д. 51/53, 5 линия д. 56, 7 линия д. 72-74, 8 линия д. 57, 12 линия д. 55, 16 линия д. 47, 16 линия, д. 97, Малый пр. д. 47 муниципального образования муниципальный округ Васильевский Санкт-Петербурга</t>
  </si>
  <si>
    <t>Протокол рассмотрения вторых частей заявок 0172300009311000020-3 от 05.09.2011</t>
  </si>
  <si>
    <t>Выполнение работ по благоустройству внутридворовых территорий по адресам: 6 линия д. 57; 15 линия, д. 42-44, 44-46, 86-88; 16 линия, д. 75-77; Камская ул. д. 4/14 линия д. 97 муниципального образования муниципальный округ Васильевский Санкт-Петербурга</t>
  </si>
  <si>
    <t>Протокол рассмотрения вторых частей заявок 0172300009311000021-3 от 05.09.2011</t>
  </si>
  <si>
    <t>0172300009311000021_120358</t>
  </si>
  <si>
    <t>Оказание услуг по организации и проведению праздничного концерта, посвященного дню пожилого человека для жителей муниципального образования муниципальный округ Васильевский Санкт-Петербурга</t>
  </si>
  <si>
    <t>Оказание услуг по организации и проведению праздничного театрализованного представления, посвященного дню Матери для жителей муниципального образования муниципальный округ Васильевский Санкт-Петербурга</t>
  </si>
  <si>
    <t>Оказание услуг по организации и проведению эстрадного дивертисмента «Новогодний сюрприз» для жителей муниципального образования муниципальный округ Васильевский Санкт-Петербурга</t>
  </si>
  <si>
    <t>Оказание услуг по организации и проведению двух уроков толерантности для жителей, проживающих на территории муниципального образования муниципальный округ Васильевский Санкт-Петербурга</t>
  </si>
  <si>
    <t>Поставка пледов акриловых в количестве 350 штук для нужд местной администрации муниципального образования муниципальный округ Васильевский Санкт-Петербурга</t>
  </si>
  <si>
    <t>Оказание услуг по организации и проведению уличной концертной программы, посвящённой дню Василеостровского района для жителей, проживающих на территории муниципального образования муниципальный округ Васильевский Санкт-Петербурга</t>
  </si>
  <si>
    <t>Приобретение билетов в количестве 54 штуки на посещение театра жителями муниципального образования муниципальный округ Васильевский Санкт-Петербурга</t>
  </si>
  <si>
    <t>0172300009311000026_120358</t>
  </si>
  <si>
    <t>Протокол рассмотрения вторых частей заявок 0172300009311000026-3 от 14.10.2011</t>
  </si>
  <si>
    <t>Протокол рассмотрения вторых частей заявок 0172300009311000027-3 от 14.10.2011</t>
  </si>
  <si>
    <t>0172300009311000027_120358</t>
  </si>
  <si>
    <t>Выполнение работ по благоустройству внутридворовых территорий по адресам: 3 линия, д. 46; 6 линия, д. 41; 6 линия, д. 43; 8 линия, д. 49; 9 линия, д. 58; 12 линия, д. 37; 12 линия, д. 43; 12 линия, д. 53; 14 линия, д. 45/13 линия, д. 42/Средний пр., д. 57; 14 линия, д. 49/51; 15 линия, д.72-74 муниципального образования муниципальный округ Васильевский Санкт-Петербурга</t>
  </si>
  <si>
    <t>Выполнение работ по благоустройству внутридворовых территорий по адресам: 8 линия, д. 57; 14 линия, д. 93; 15 линия, д. 38; 15 линия, д. 66; 16 линия, д. 75; 16 линия, д. 79; 16 линия, д. 97; 17 линия, д. 42; Донская ул., д. 28; Малый пр., д. 15; Средний пр., д. 69 муниципального образования муниципальный округ Васильевский Санкт-Петербурга</t>
  </si>
  <si>
    <t xml:space="preserve"> </t>
  </si>
  <si>
    <t>Оказание услуг по организации и проведению интерактивной программы «Спортивный калейдоскоп» для жителей, проживающих на территории муниципального образования муниципальный округ Васильевский Санкт-Петербурга</t>
  </si>
  <si>
    <t>Оказание услуг по организации и проведению Дня дружбы народов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</si>
  <si>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вторых частей заявок 0172300009311000029-3 от 14.11.2011</t>
  </si>
  <si>
    <t>Номер изменения</t>
  </si>
  <si>
    <t>Дата последнего изменения записи</t>
  </si>
  <si>
    <t>Заказчик</t>
  </si>
  <si>
    <t>Источник финансирования контрата</t>
  </si>
  <si>
    <t>Номер извещения о проведении торгов</t>
  </si>
  <si>
    <t>Дата проведения аукциона (подведения итогов конкурса или итогов запроса котировок)</t>
  </si>
  <si>
    <t>Реквизиты документа, подтверждающего основание заключения контракта</t>
  </si>
  <si>
    <t>Контракт</t>
  </si>
  <si>
    <t>Информация о поставщиках (исполнителях, подрядчиках) по контракту</t>
  </si>
  <si>
    <t>Дата исполнения контракта</t>
  </si>
  <si>
    <t>Прекращение действия контракта</t>
  </si>
  <si>
    <t>Наименование</t>
  </si>
  <si>
    <t>ИНН</t>
  </si>
  <si>
    <t>КПП</t>
  </si>
  <si>
    <t>дата</t>
  </si>
  <si>
    <t>номер</t>
  </si>
  <si>
    <t>наименование товаров, работ, услуг</t>
  </si>
  <si>
    <t>код продукции по ОКДП</t>
  </si>
  <si>
    <t>единица измерения по ОКЕИ</t>
  </si>
  <si>
    <t>цена за единицу рублей</t>
  </si>
  <si>
    <t>количество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</si>
  <si>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</si>
  <si>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</si>
  <si>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</si>
  <si>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статус</t>
  </si>
  <si>
    <t>телефон (факс)</t>
  </si>
  <si>
    <t>по контракту</t>
  </si>
  <si>
    <t>фактически</t>
  </si>
  <si>
    <t>фактически оплачено заказчиком, рублей</t>
  </si>
  <si>
    <t>основание и причина</t>
  </si>
  <si>
    <t>Бюджет муниципального образования муниципальный округ Васильевский Санкт-Петербурга</t>
  </si>
  <si>
    <t>Открытый аукцион в электронной форме</t>
  </si>
  <si>
    <t>Новогодний кондитерский набор в упаковке из жести № 1</t>
  </si>
  <si>
    <t>Штука</t>
  </si>
  <si>
    <t>Новогодний кондитерский набор в упаковке из жести № 2 с мягкой игрушкой в комплекте</t>
  </si>
  <si>
    <t>Общество с ограниченной ответственностью "Деловой дом СПб"</t>
  </si>
  <si>
    <t>Россия, Санкт-Петербург г., Санкт-Петербург г., Введенская ул., 9,</t>
  </si>
  <si>
    <t>7-812-4986616</t>
  </si>
  <si>
    <t>Отказ от поставки Товаров. Дополнительное соглашение № 1 от 01.12.2011 года к Контракту. Поставщик уплачивает неустойку в размере 1% на основании п. 6.2 Контракта.</t>
  </si>
  <si>
    <t>Протокол рассмотрения и оценки котировочных заявок №0172300009311000031-1 от 10.11.2011</t>
  </si>
  <si>
    <t>Индивидуальный предприниматель Спиркова Ольга Валентиновна</t>
  </si>
  <si>
    <t>191002, Санкт-Петербург, ул. Разъезжая, д. 7, кв. 3</t>
  </si>
  <si>
    <t>7-911-9672682 (7-812-7124438)</t>
  </si>
  <si>
    <t>Протокол рассмотрения и оценки котировочных заявок №0172300009311000030-1 от 09.11.2011</t>
  </si>
  <si>
    <t>Протокол рассмотрения заявок №0172300009311000012-2 от 15.09.2011</t>
  </si>
  <si>
    <t>Иное юридическое лицо Санкт-Петербургская общественная организация инвалидов театральной сцены «ПЕТЕРСАРТ»</t>
  </si>
  <si>
    <t>190005, Санкт-Петербург, Угловой пер., д. 9, лит. А</t>
  </si>
  <si>
    <t>7-812-3160875</t>
  </si>
  <si>
    <t>Протокол рассмотрения и оценки котировочных заявок №0172300009311000037-1 от 18.11.2011</t>
  </si>
  <si>
    <t>Общество с ограниченной ответственностью "Бьюти Плэй"</t>
  </si>
  <si>
    <t>191025, Санкт-Петербург, Угловой пер., д. 9</t>
  </si>
  <si>
    <t>7-812-3165621 (7-812-3165621)</t>
  </si>
  <si>
    <t>Протокол рассмотрения и оценки котировочных заявок №0172300009311000036-1 от 17.11.2011</t>
  </si>
  <si>
    <t>Оказание услуг по организации и проведению акции против употребления наркотиков и алкоголя "Нет наркотикам!" для жителей, проживающих на территории муниципального образования муниципальный округ Васильевский Санкт-Петербурга</t>
  </si>
  <si>
    <t>Протокол рассмотрения вторых частей заявок 0172300009311000020-3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</si>
  <si>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0172300009311000020_120358</t>
  </si>
  <si>
    <t>Общество с ограниченной ответственностью «БСК Групп»</t>
  </si>
  <si>
    <t>197198, Российская Федерация, г. Санкт-Петербург, Блохина ул, 9 офис (квартира) 308а</t>
  </si>
  <si>
    <t>7-812-5790420</t>
  </si>
  <si>
    <t>Протокол рассмотрения вторых частей заявок 0172300009311000021-3 от 05.09.2011, заключение контракта со вторым номером в связи с расторжением контракта с победителем торгов на основании ч. 8.1. ст. 9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</t>
  </si>
  <si>
    <t>Выполнение работ по благоустройству внутридворовых территорий по адресам: Донская ул. д. 19, 16 линия д. 53; Кадетская линия д. 29/Тучков пер. д. 24; Кадетская линия д. 31/Тучков пер. д. 26; Малый пр. д. 7, 49; Средний пр. д. 51-53 муниципального образования муниципальный округ Васильевский Санкт-Петербурга</t>
  </si>
  <si>
    <t>Протокол рассмотрения и оценки котировочных заявок №0172300009311000032-1 от 16.11.2011</t>
  </si>
  <si>
    <t>Чайный набор на 6 персон Luminarc «Feston»</t>
  </si>
  <si>
    <t>Чайный набор на 6 персон Luminarc «УОТЕР КОЛОР»</t>
  </si>
  <si>
    <t>Чайный набор на 6 персон Luminarc «СВИТ ИМПРЕШН»</t>
  </si>
  <si>
    <t>Индивидуальный предприниматель Столбова Ольга Петровна</t>
  </si>
  <si>
    <t>196158, Санкт-Петербург, Дунайский пр., д. 3, корп. 4, кв. 24</t>
  </si>
  <si>
    <t>7-911-9070274</t>
  </si>
  <si>
    <t>Общество с ограниченной ответственностью "ПитерСпортСтрой"</t>
  </si>
  <si>
    <t>Россия, Санкт-Петербург г., Санкт-Петербург, Кузнецовская ул., 21, литер А пом. 7 Н</t>
  </si>
  <si>
    <t>7-812-3711823</t>
  </si>
  <si>
    <t>Протокол рассмотрения 2-х частей заявок от 22.08.2011</t>
  </si>
  <si>
    <t>Закрытое акционерное общество ЗАО "КСИЛ"</t>
  </si>
  <si>
    <t>Россия, Санкт-Петербург г., Санкт-Петербург, Светлановский проспект, 25,</t>
  </si>
  <si>
    <t>7-812-5526209</t>
  </si>
  <si>
    <t>197198, Российская Федерация, г. Санкт-Петербург, Санкт-Петербург, Блохина ул, 9 офис (квартира) 308а</t>
  </si>
  <si>
    <t>Единственный поставщик (исполнитель, подрядчик)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</si>
  <si>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 года.</t>
  </si>
  <si>
    <t>Приобретение билетов в количестве 90 штук на посещение представлений в дельфинарии жителями муниципального образования муниципальный округ Васильевский Санкт-Петербурга</t>
  </si>
  <si>
    <t>Общество с ограниченной ответственностью РОЦ "Дельфин и Я"</t>
  </si>
  <si>
    <t>107014, г. Москва, ул. Гасттело, д. 41</t>
  </si>
  <si>
    <t>8-495-9581260</t>
  </si>
  <si>
    <t>п.20, ч.2, ст.55 Федерального закона «О размещении заказов на поставки товаров, выполнение работ, оказание услуг для государственных и муниципальных нужд» № 94-ФЗ от 21.07.2005</t>
  </si>
  <si>
    <t>Автономная некоммерческая организация «Театральное товарищество «Комик-Трест»</t>
  </si>
  <si>
    <t>199004, Санкт-Петербург, 8-я линия В.О., д. 31 «А»</t>
  </si>
  <si>
    <t>7-812-3281619</t>
  </si>
  <si>
    <t>Протокол рассмотрения и оценки котировочных заявок №0172300009311000009-1 от 27.07.2011</t>
  </si>
  <si>
    <t>Общество с ограниченной ответственностью "Норд"</t>
  </si>
  <si>
    <t>193079, Санкт-Петербург, ул. Новосёлов, д. 29, лит. А, пом. 4Н</t>
  </si>
  <si>
    <t>7-812-9824048</t>
  </si>
  <si>
    <t>Протокол рассмотрения и оценки котировочных заявок №0172300009311000028-1 от 21.10.2011</t>
  </si>
  <si>
    <t>Общество с ограниченной ответственностью "Балтмонтаж-ХХI век"</t>
  </si>
  <si>
    <t>191119, Российская Федерация, г. Санкт-Петербург, Владимирский пр-кт, 9, литер А</t>
  </si>
  <si>
    <t>7-812-3200967 (7-812-5758944)</t>
  </si>
  <si>
    <t>Общество с ограниченной ответственностью ООО 'Эксплуатация'</t>
  </si>
  <si>
    <t>197022, Российская Федерация, г. Санкт-Петербург, Санкт-Петербург, Профессора Попова ул, 37, литер В</t>
  </si>
  <si>
    <t>8-952-3740258 (8-812-3329244)</t>
  </si>
  <si>
    <t>Расторжение по согласию сторон. Дополнительное соглашение № 1 от 28.10.2011 года</t>
  </si>
  <si>
    <t>Расторжение по согласию сторон. Дополнительное соглашение № 1 от 28.10.2011 года.</t>
  </si>
  <si>
    <t>Протокол рассмотрения и оценки котировочных заявок №0172300009311000023-1 от 20.09.2011</t>
  </si>
  <si>
    <t>Общество с ограниченной ответственностью "Юридический проект"</t>
  </si>
  <si>
    <t>191015, Санкт-Петербург, ул. Таврическая, д. 45, к. 95</t>
  </si>
  <si>
    <t>7-952-2200804</t>
  </si>
  <si>
    <t>пункт 20 части 2 статьи 55 Федерального закона "О размещении заказов на поставки товаров, выполнение работ, оказание услуг для государственных и муниципальных нужд" № 94-ФЗ от 21.06.2005 года</t>
  </si>
  <si>
    <t>Протокол рассмотрения заявок №0172300009311000014-2 от 14.09.2011</t>
  </si>
  <si>
    <t>Протокол рассмотрения и оценки котировочных заявок №0172300009311000024-1 от 27.09.2011</t>
  </si>
  <si>
    <t>Общество с ограниченной ответственностью "Невская Текстильная Компания"</t>
  </si>
  <si>
    <t>7-812-4485240</t>
  </si>
  <si>
    <t>Протокол рассмотрения и оценки котировочных заявок №0172300009311000025-1 от 27.09.2011</t>
  </si>
  <si>
    <t>б/н</t>
  </si>
  <si>
    <t>Протокол аукциона от 07.02.2011 года</t>
  </si>
  <si>
    <t>Выполнение работ по комплексному благоустройству внутридворовых территорий по адресам: Средний пр., д. 49, 61, 75; 6 линия, д. 47 муниципального образования муниципальный округ Васильевский Санкт-Петербурга</t>
  </si>
  <si>
    <t>Комплект</t>
  </si>
  <si>
    <t>Общество с ограниченной ответственностью "РТС"</t>
  </si>
  <si>
    <t>197183, Санкт-Петербург, наб. Чёрной речки, д. 4, лит. А</t>
  </si>
  <si>
    <t>7-812-4304324 (7-812-4304324)</t>
  </si>
  <si>
    <t>Протокол рассмотрения заявок №0172300009311000015-2 от 16.09.2011</t>
  </si>
  <si>
    <t>Оказание услуг по организации и проведению новогоднего концерта «Весёлый сочельник» для жителей муниципального образования муниципальный округ Васильевский Санкт-Петербурга</t>
  </si>
  <si>
    <t>Протокол рассмотрения заявок №0172300009311000016-2 от 15.09.2011</t>
  </si>
  <si>
    <t>Протокол рассмотрения и оценки котировочных заявок №0172300009311000011-1 от 16.08.2011</t>
  </si>
  <si>
    <t>Бюджетное учреждение Филиал Федерального государственного учреждения Министерства обороны Российской Федерации "Ценральный спортивный клуб Армии" (СКА, г. Санкт-Петербург)</t>
  </si>
  <si>
    <t>199023, Санкт-Перебург, ул. Инженерная, д. 13</t>
  </si>
  <si>
    <t>7-812-5705383</t>
  </si>
  <si>
    <t>Протокол рассмотрения и оценки котировочных заявок №0172300009311000010-1 от 16.08.2011</t>
  </si>
  <si>
    <t>Протокол аукциона от 03.02.2011 года</t>
  </si>
  <si>
    <t>Выполнение работ по комплексному благоустройству внутридворовых территорий по адресам: 1 линия, д. 56; Кадетская линия, д. 29; 4 линия, д. 53, 61; Малый пр., д. 15, 29, 47; Малый пр., д. 31/10 линия, д. 51; 8 линия, д. 49/Средний пр., д. 35; 9 линия, д. 58/10 линия, д. 47; 10 линия, д. 45 муниципального образования муниципальный округ Васильевский Санкт-Петербурга</t>
  </si>
  <si>
    <t>Общество с ограниченной ответственностью "САР-КОСМОС"</t>
  </si>
  <si>
    <t>192007, Санкт-Петербург, Лиговский пр., д. 228, лит. А, пом. 5Н</t>
  </si>
  <si>
    <t>7-812-2935921 (7-812-2935705)</t>
  </si>
  <si>
    <t>Протокол рассмотрения и оценки котировочных заявок №0172300009311000008-1 от 12.07.2011</t>
  </si>
  <si>
    <t>Протокол аукциона от 09.02.2011 года</t>
  </si>
  <si>
    <t>Выполнение работ по ремонту газонных ограждений на территории муниципального образования муниципальный округ Васильевский Санкт-Петербурга</t>
  </si>
  <si>
    <t>Общество с ограниченной ответственностью "Компания "Барьер"</t>
  </si>
  <si>
    <t>193230, Санкт-Петербург, ул. Крыленко, д. 1, лит. А</t>
  </si>
  <si>
    <t>7-812-6762792 (7-812-6762792)</t>
  </si>
  <si>
    <t>Протокол рассмотрения и оценки котировочных заявок №0172300009311000004-1 от 25.05.2011</t>
  </si>
  <si>
    <t>Изготовление и монтаж светильников светодиодных в количестве 47 штук для нужд местной администрации муниципального образования муниципальный округ Васильевский Санкт-Петербурга</t>
  </si>
  <si>
    <t>Общество с ограниченной ответственностью "Фиолент"</t>
  </si>
  <si>
    <t>194214, Санкт-Петербург, ул. Кольцова, д. 21, лит А, пом 29Н</t>
  </si>
  <si>
    <t>7-964-3697826</t>
  </si>
  <si>
    <t>Протокол аукциона от 04.02.2011 года</t>
  </si>
  <si>
    <t>Общество с ограниченной ответственностью "Деметра"</t>
  </si>
  <si>
    <t>194355, Санкт-Петербург, Выборгское шоссе, д. 23, корп. 2, пом. 14Н</t>
  </si>
  <si>
    <t>7-812-5148874 (7-812-5148874)</t>
  </si>
  <si>
    <t>Протокол рассмотрения и оценки котировочных заявок №0172300009311000006-1 от 10.06.2011</t>
  </si>
  <si>
    <t>Протокол рассмотрения и оценки котировочных заявок №0172300009311000007-1 от 10.06.2011</t>
  </si>
  <si>
    <t>191025, Санкт-Петербург, Невский пр., д. 106</t>
  </si>
  <si>
    <t>Протокол рассмотрения и оценки котировочных заявок №0172300009311000005-1 от 20.05.2011</t>
  </si>
  <si>
    <t>Оказание услуг по организации и проведению уличной программы к международному дню защиты детей для жителей, проживающих на территории муниципального образования муниципальный округ Васильевский Санкт-Петербурга</t>
  </si>
  <si>
    <t>Протокол открытого аукциона от 01.02.2011 года</t>
  </si>
  <si>
    <t>Общество с ограниченной ответственностью "АЛЬБА"</t>
  </si>
  <si>
    <t>198255, Санкт-Петербург, ул. Лёни Голикова, д. 76А, пом. 3Н</t>
  </si>
  <si>
    <t>7-812-9843695 (7-812-9843695)</t>
  </si>
  <si>
    <t>Протокол рассмотрения и оценки котировочных заявок №0172300009311000003-1 от 20.04.2011</t>
  </si>
  <si>
    <t>Протокол рассмотрения и оценки котировочных заявок от 19.01.2011 года</t>
  </si>
  <si>
    <t>Оказание услуг по информационному обслуживанию с использованием справочно-правовой системы "КонсультантПлюс" в 2011 году, установленной в местной администрации муниципального образования муниципальный округ Васильевский Санкт-Петербурга и на поставку дополнительных информационных банков</t>
  </si>
  <si>
    <t>Общество с ограниченной ответственностью М-СТАЙЛ</t>
  </si>
  <si>
    <t>196084, г. Санкт-Петербург, Московский пр., д.91, 400</t>
  </si>
  <si>
    <t>007-812-3251038</t>
  </si>
  <si>
    <t>Общество с ограниченной ответственностью "Эксклюзив. Санкт-Петербург"</t>
  </si>
  <si>
    <t>субъект малого предпринимательства</t>
  </si>
  <si>
    <t>7-905-2045274</t>
  </si>
  <si>
    <t>Протокол рассмотрения заявок от 01.02.2011 года</t>
  </si>
  <si>
    <t>Открытое акционерное общество "КИТ Финанс Страхование"</t>
  </si>
  <si>
    <t>194044, Санкт-Петербург, Финляндский пр., д.4-а</t>
  </si>
  <si>
    <t>7-812-4494758</t>
  </si>
  <si>
    <t>Протокол рассмотрения и оценки заявок №0172300009311000001-1 от 16.02.2011</t>
  </si>
  <si>
    <t>Оказание услуг по организации и проведению праздничного концерта, посвящённого международному женскому дню для жителей проживающих на территории муниципального образования муниципальный округ Васильевский Санкт-Петербурга</t>
  </si>
  <si>
    <t>Протокол рассмотрения и оценки заявок №0172300009311000002-1 от 22.02.2011</t>
  </si>
  <si>
    <t>Науменко Юрий Васильевич</t>
  </si>
  <si>
    <t>197373, Санкт-Петербург, пр. Авиаконструкторов, д. 44, корп.3, кв. 149</t>
  </si>
  <si>
    <t>7-812-3062382</t>
  </si>
  <si>
    <t>860401853670</t>
  </si>
  <si>
    <t>782576335979</t>
  </si>
  <si>
    <t>781403105551</t>
  </si>
  <si>
    <t>0172300009311000048</t>
  </si>
  <si>
    <t>0172300009311000044</t>
  </si>
  <si>
    <t>0172300009311000043</t>
  </si>
  <si>
    <t>0172300009311000029</t>
  </si>
  <si>
    <t>0172300009311000047</t>
  </si>
  <si>
    <t>0172300009311000046</t>
  </si>
  <si>
    <t>0172300009311000042</t>
  </si>
  <si>
    <t>0172300009311000041</t>
  </si>
  <si>
    <t>0172300009311000045</t>
  </si>
  <si>
    <t>0172300009311000025</t>
  </si>
  <si>
    <t>0172300009311000022</t>
  </si>
  <si>
    <t>0172300009311000024</t>
  </si>
  <si>
    <t>0172300009311000023</t>
  </si>
  <si>
    <t>0172300009311000040</t>
  </si>
  <si>
    <t>0172300009311000037</t>
  </si>
  <si>
    <t>0172300009311000019</t>
  </si>
  <si>
    <t>0172300009311000036</t>
  </si>
  <si>
    <t>0172300009311000039</t>
  </si>
  <si>
    <t>0172300009311000038</t>
  </si>
  <si>
    <t>0172300009311000026</t>
  </si>
  <si>
    <t>0172300009311000027</t>
  </si>
  <si>
    <t>0172300009311000032</t>
  </si>
  <si>
    <t>0172300009311000035</t>
  </si>
  <si>
    <t>0172300009311000028</t>
  </si>
  <si>
    <t>0172300009311000033</t>
  </si>
  <si>
    <t>0172300009311000034</t>
  </si>
  <si>
    <t>0172300009311000008</t>
  </si>
  <si>
    <t>0172300009311000031</t>
  </si>
  <si>
    <t>0172300009311000030</t>
  </si>
  <si>
    <t>0172300009311000021</t>
  </si>
  <si>
    <t>0172300009311000020</t>
  </si>
  <si>
    <t>0172300009311000006</t>
  </si>
  <si>
    <t>0172300009311000018</t>
  </si>
  <si>
    <t>0172300009311000010</t>
  </si>
  <si>
    <t>0172300009311000015</t>
  </si>
  <si>
    <t>0172300009311000009</t>
  </si>
  <si>
    <t>0172300009311000016</t>
  </si>
  <si>
    <t>0172300009311000017</t>
  </si>
  <si>
    <t>0172300009311000014</t>
  </si>
  <si>
    <t>0172300009311000005</t>
  </si>
  <si>
    <t>0172300009311000013</t>
  </si>
  <si>
    <t>0172300009311000012</t>
  </si>
  <si>
    <t>0172300009311000002</t>
  </si>
  <si>
    <t>0172300009311000003</t>
  </si>
  <si>
    <t>0172300009311000004</t>
  </si>
  <si>
    <t>0172300009311000007</t>
  </si>
  <si>
    <t>0172300009311000011</t>
  </si>
  <si>
    <t>172300009311000029</t>
  </si>
  <si>
    <t>172300009311000031</t>
  </si>
  <si>
    <t>172300009311000030</t>
  </si>
  <si>
    <t>172300009311000012</t>
  </si>
  <si>
    <t>172300009311000037</t>
  </si>
  <si>
    <t>172300009311000036</t>
  </si>
  <si>
    <t>172300009311000020</t>
  </si>
  <si>
    <t>172300009311000021</t>
  </si>
  <si>
    <t>172300009311000032</t>
  </si>
  <si>
    <t>172300009311000013</t>
  </si>
  <si>
    <t>172300009311000017</t>
  </si>
  <si>
    <t>172300009311000018</t>
  </si>
  <si>
    <t>172300009311000019</t>
  </si>
  <si>
    <t>172300009311000009</t>
  </si>
  <si>
    <t>172300009311000028</t>
  </si>
  <si>
    <t>172300009311000026</t>
  </si>
  <si>
    <t>172300009311000027</t>
  </si>
  <si>
    <t>172300009311000023</t>
  </si>
  <si>
    <t>172300009311000014</t>
  </si>
  <si>
    <t>172300009311000024</t>
  </si>
  <si>
    <t>172300009311000025</t>
  </si>
  <si>
    <t>172300009311000015</t>
  </si>
  <si>
    <t>172300009311000016</t>
  </si>
  <si>
    <t>172300009311000011</t>
  </si>
  <si>
    <t>172300009311000010</t>
  </si>
  <si>
    <t>172300009311000008</t>
  </si>
  <si>
    <t>172300009311000004</t>
  </si>
  <si>
    <t>172300009311000006</t>
  </si>
  <si>
    <t>172300009311000007</t>
  </si>
  <si>
    <t>172300009311000005</t>
  </si>
  <si>
    <t>172300009311000003</t>
  </si>
  <si>
    <t>172300009311000001</t>
  </si>
  <si>
    <t>172300009311000002</t>
  </si>
  <si>
    <t>местной администрации муниципального образования муниципальный округ Васильевский Санкт-Петербурга</t>
  </si>
  <si>
    <t>Ленинградское областное ГБУ культуры "Драматический театр на Васильевском"</t>
  </si>
  <si>
    <t>Индивидуальный предприниматель
Спиркова О.В.</t>
  </si>
  <si>
    <t>Дата заключения и номер контракта</t>
  </si>
  <si>
    <t>Реестр муниципальных контрактов 2013 год</t>
  </si>
  <si>
    <t>Приобретение билетов на посещение театра жителями МО МО Васильевский Санкт-Петербурга</t>
  </si>
  <si>
    <t>Протокол рассмотрения и оценки котировочных заявок № 017230000931300001-П от 24.04.2013 г.</t>
  </si>
  <si>
    <t>Оказание услуг по организации и проведению уличных праздничных мероприятий, посвященных празднованию 68-летия Победы в Великой Отечественной войне и Международного дня защиты детей, юля жителей внутригородского МОМО Васильевский Санкт-Петербурга</t>
  </si>
  <si>
    <t>Местная общественная организация творческих лиц "Кронштадский Флотский культурный центр "Финский залив"</t>
  </si>
  <si>
    <t>03.05.2013
2</t>
  </si>
  <si>
    <t>Местная администрация МО МО Васильевский Санкт-Петербурга</t>
  </si>
  <si>
    <t>Протокол рассмотрения вторых частей заявок №    0172300009313000002-2 от 16.05.2013 г.</t>
  </si>
  <si>
    <t>Оказание услуг по подготовке к выпуску, печатии распространению печатного средства массовой информации-газеты "Муниципальный вестник округа №8" в 2013 году</t>
  </si>
  <si>
    <t>Оказание услуг по осуществлению функций по размещению заказа для муниципальных нужд в 2013 году</t>
  </si>
  <si>
    <t>27.05.2013
3</t>
  </si>
  <si>
    <t>11.04.2013
1</t>
  </si>
  <si>
    <t xml:space="preserve">03.07.2013
4
</t>
  </si>
  <si>
    <t>Протокол рассмотрения и оценки котировочных заявок № 017230000931300003-П от 25.06.2013 г.</t>
  </si>
  <si>
    <t xml:space="preserve">Оказание услуг по  подготовке и проведению праздничного концерта, посвященного дню пожилого человека, для жителей внутригородского муниципального образования муниципальный округ Васильевский Санкт-Петербурга в 2013 году </t>
  </si>
  <si>
    <t>ООО "Правовой советник"</t>
  </si>
  <si>
    <t>Протокол рассмотрения вторых частей заявок №    0172300009313000005-2 от 18.07.2013 г.</t>
  </si>
  <si>
    <t>Поставка одеал в упаковке для нужд местной администрации в 2013 году</t>
  </si>
  <si>
    <t>Выполнение работ по благоустройству территорий, расположенных в границах внутригородского муниципального образования муниципальный округ Васильевский Санкт-Петербурга</t>
  </si>
  <si>
    <t>30.07.2013
5</t>
  </si>
  <si>
    <t>ООО "ДИМЕТРА"</t>
  </si>
  <si>
    <t>15.08.2013
7</t>
  </si>
  <si>
    <t>Протокол рассмотрения и оценки котировочных заявок № 017230000931300008-П от 07.08.2013 г.</t>
  </si>
  <si>
    <t>Оказание услуг по организации и проведению мероприятий "поздравление юбиляров" для жителей внутригородского муниципального образования муниципальный округ Васильевский</t>
  </si>
  <si>
    <t>ООО "Сушка"</t>
  </si>
  <si>
    <t>ООО "ВЕРЕС"</t>
  </si>
  <si>
    <t>15.08.2013
6</t>
  </si>
  <si>
    <t>26.08.2013
8</t>
  </si>
  <si>
    <t>Филиал Федерального автономного учреждения МО РФ ЦСКА  (СКА, г. Санкт-Петербург)</t>
  </si>
  <si>
    <t>Оказание услуг по посещеию занятий в плавательном бассейне для жителей внутригородского муниципального образования муниципальный округ Васильевский</t>
  </si>
  <si>
    <t>Протокол рассмотрения вторых частей заявок №    0172300009313000009-2 от 14.08.2013 г.</t>
  </si>
  <si>
    <t>Протокол рассмотрения вторых частей заявок №    0172300009313000007-2 от 15.08.2013 г.</t>
  </si>
  <si>
    <t>Протокол рассмотрения вторых частей заявок №    0172300009313000006-2 от 30.07.2013 г.</t>
  </si>
  <si>
    <t>Выполнение работ по уходу и сносу зеленых насаждений внутриквартального озеленения, расположенных в границах внутригородского муниципального образования муниципальный  округ Васильевский Санкт-Петербурга, для муниципальных нужд</t>
  </si>
  <si>
    <t>Оказание услуг по организации и проведению концерта, посвящнного Дню матери для жителей внутригородского муниципального образования муниципальный округ Васильевский</t>
  </si>
  <si>
    <t>Открытый  конкурс</t>
  </si>
  <si>
    <t>3693535
3696530
4530765
4540030
454032
4540369</t>
  </si>
  <si>
    <t>ОКДП</t>
  </si>
  <si>
    <t>Оказание услуг по организации
и проведению обучающих тематических мероприятий для несовершеннолетних  жителей внутригородского муниципального образования муниципальный округ Санкт-Петербурга</t>
  </si>
  <si>
    <t>26.08.2013
0172300009313000009-
0097034-01</t>
  </si>
  <si>
    <t>Протокол рассмотрения и оценки котировочных заявок № 0172300009313000012-П от 29.06.2013 г.</t>
  </si>
  <si>
    <t>09.09.2013
9</t>
  </si>
  <si>
    <t>ООО "Селен"</t>
  </si>
  <si>
    <r>
      <t>Протокол рассмотрения вторых частей заявок №    0172300009313000010-2 от 03</t>
    </r>
    <r>
      <rPr>
        <sz val="10"/>
        <color indexed="10"/>
        <rFont val="Times New Roman"/>
        <family val="1"/>
        <charset val="204"/>
      </rPr>
      <t>.</t>
    </r>
    <r>
      <rPr>
        <sz val="10"/>
        <color indexed="8"/>
        <rFont val="Times New Roman"/>
        <family val="1"/>
        <charset val="204"/>
      </rPr>
      <t>09.2013 г.</t>
    </r>
  </si>
  <si>
    <t>17.09.2013
10</t>
  </si>
  <si>
    <t>20.09.2013
11</t>
  </si>
  <si>
    <t>Протокол рассмотрения и оценки котировочных заявок № 0172300009313000013-П от 12.09.2013 г.</t>
  </si>
  <si>
    <t>Оказание услуг по организации и проведению 
уличного праздника «День района» для жителей
внутригородского муниципального образования
 муниципальный округ Васильевский Санкт-Петербурга.</t>
  </si>
  <si>
    <t>Выполнение работ по благоустройству внутридворовой
 территории</t>
  </si>
  <si>
    <t>12.09.2013
131-13</t>
  </si>
  <si>
    <t>ООО "МартШоу"</t>
  </si>
  <si>
    <t>07.11.2013
12</t>
  </si>
  <si>
    <t>Протокол рассмотрения заявок №    0172300009313000011-П2 от 25.09.2013 г.</t>
  </si>
  <si>
    <t>ООО "Морстрой"</t>
  </si>
  <si>
    <t>11.10.2013
13</t>
  </si>
  <si>
    <t>Протокол рассмотрения вторых частей заявок №    0172300009313000014-2 от 30.09.2013 г.</t>
  </si>
  <si>
    <t>29.10.2013
14</t>
  </si>
  <si>
    <t>Поставка наборов кондитерских изделий с мягкой игрушкой и значком</t>
  </si>
  <si>
    <t>26.11.2013
15</t>
  </si>
  <si>
    <t>Протокол рассмотрения вторых частей заявок №    0172300009313000016-2 от 12.11.2013 г.</t>
  </si>
  <si>
    <t>ООО, Эвентус"</t>
  </si>
  <si>
    <t>ООО "Росохрана Телеком"</t>
  </si>
  <si>
    <t>Местная администрация внутригородского муниципального образования</t>
  </si>
  <si>
    <t xml:space="preserve">Санкт-Петербурга муниципальный округ Васильевский </t>
  </si>
  <si>
    <t>Местная администрация внутригодского муниципального образования</t>
  </si>
  <si>
    <t>Наименование поставщика</t>
  </si>
  <si>
    <t>КБК</t>
  </si>
  <si>
    <t>Статья, часть, пункт 
44-ФЗ</t>
  </si>
  <si>
    <t>Примечание</t>
  </si>
  <si>
    <t>Поставка цветочной продукции</t>
  </si>
  <si>
    <t>Оказание услуг по оформлению расчета за нефтепродукты</t>
  </si>
  <si>
    <t>V</t>
  </si>
  <si>
    <t>пп.4 ч.1. ст.93
 44-ФЗ</t>
  </si>
  <si>
    <t xml:space="preserve">Апрель </t>
  </si>
  <si>
    <t>ООО "Комус-Петербург"</t>
  </si>
  <si>
    <t>ООО "Тигра-Архив"</t>
  </si>
  <si>
    <t>Май</t>
  </si>
  <si>
    <t>ИП Щукин А.Е.</t>
  </si>
  <si>
    <t>пп.15 ч.1.ст.93 
44-ФЗ</t>
  </si>
  <si>
    <t>ОАО "Мегафон"</t>
  </si>
  <si>
    <t>Отпуск питьевой воды</t>
  </si>
  <si>
    <t>ГУП "Водоканал Санкт-Петербурга"</t>
  </si>
  <si>
    <t>Прием сточных вод и загрязняющих веществ</t>
  </si>
  <si>
    <t>пп.23 ч.1. ст.93 
44-ФЗ</t>
  </si>
  <si>
    <t>пп.8 ч.1. ст.93
 44-ФЗ</t>
  </si>
  <si>
    <t>90801040020000031244</t>
  </si>
  <si>
    <t>ООО "ВЕСТ КОЛЛ ЛТД"</t>
  </si>
  <si>
    <t>ИП Богданов С.А.</t>
  </si>
  <si>
    <t>Комплексное информационно-техническое обслуживание компьютерной техники и оргтехники МА ВМО СПБ МО Васильевский</t>
  </si>
  <si>
    <t>Оказание телематических услуг связи по выделенной линии с предоставление  статического IP-адреса</t>
  </si>
  <si>
    <t>90801040020000031242
908010400200G0850242</t>
  </si>
  <si>
    <t>85800,00
13200,00</t>
  </si>
  <si>
    <t>Предоставление коммунальных услуг</t>
  </si>
  <si>
    <t>ООО "Центр финансовых экспертиз"</t>
  </si>
  <si>
    <t>Оказание услуг по дератизации.</t>
  </si>
  <si>
    <t>АО "Станция профилактической дезинфекции"</t>
  </si>
  <si>
    <t>ООО "Интелектуальные технологии"</t>
  </si>
  <si>
    <t>Январь</t>
  </si>
  <si>
    <t>Приобретение билетов на посещение спектаклей "Драматического театра на Васильевском"</t>
  </si>
  <si>
    <t>Ленобл ГБУК "Драматический театр на Васильевском"</t>
  </si>
  <si>
    <t>Оказание услуг по мойке автомобиля местной администрации МО Васильевский</t>
  </si>
  <si>
    <t>Декабрь</t>
  </si>
  <si>
    <t>ООО "Таймс"</t>
  </si>
  <si>
    <t>ИП Давиденко</t>
  </si>
  <si>
    <t>Услги по содержанию и текущему ремонту общего имущества многоквартирного дома</t>
  </si>
  <si>
    <t>ООО "УК МИР"</t>
  </si>
  <si>
    <t>ООО "Фирма "Лазурная волна"</t>
  </si>
  <si>
    <t>№
контракта</t>
  </si>
  <si>
    <t>Поставка природной питьевой воды "Лазурная волна"</t>
  </si>
  <si>
    <t>50640,00
6000,00</t>
  </si>
  <si>
    <t>Поставка антивирусного программного обеспечения для нужд Местной алминистрации</t>
  </si>
  <si>
    <t>90808017950000560244</t>
  </si>
  <si>
    <t>067/191015/004</t>
  </si>
  <si>
    <t>29</t>
  </si>
  <si>
    <t>Оказание услуг по повышению квалификации сотрудников</t>
  </si>
  <si>
    <t>АНО ДПО ИПКУ"</t>
  </si>
  <si>
    <t>Март</t>
  </si>
  <si>
    <t>SYS1025120765</t>
  </si>
  <si>
    <t>Страхование КАСКО</t>
  </si>
  <si>
    <t>10</t>
  </si>
  <si>
    <t>12</t>
  </si>
  <si>
    <t>13</t>
  </si>
  <si>
    <t>14</t>
  </si>
  <si>
    <t>Апрель</t>
  </si>
  <si>
    <t>Февраль</t>
  </si>
  <si>
    <t>90801040020000031242</t>
  </si>
  <si>
    <t>90807057950000181244</t>
  </si>
  <si>
    <t>Июнь</t>
  </si>
  <si>
    <t>май</t>
  </si>
  <si>
    <t>90808017950000200244</t>
  </si>
  <si>
    <t>Июль</t>
  </si>
  <si>
    <t>СПб ГУ "АТС Смольный"</t>
  </si>
  <si>
    <t>06-632728-НП-ВО
Доп.соглашение
№2</t>
  </si>
  <si>
    <t>Почтовые расходы</t>
  </si>
  <si>
    <t>Заправка картриджей</t>
  </si>
  <si>
    <t xml:space="preserve">Итого </t>
  </si>
  <si>
    <t>ВСЕГО</t>
  </si>
  <si>
    <t>ГУП "Водоканал 
Санкт-Петербурга"</t>
  </si>
  <si>
    <t>Обслуживание сотовых телефонов местной администрации</t>
  </si>
  <si>
    <t>8558237-191 от 20.05.2013</t>
  </si>
  <si>
    <t>СПб ГБУК "Государственная филармония Санкт-Петербурга для детей и юношества"</t>
  </si>
  <si>
    <t>908010400200G0850242</t>
  </si>
  <si>
    <t>Услуги по обработке архивных документов</t>
  </si>
  <si>
    <t>90801130920000072244</t>
  </si>
  <si>
    <t>Оказание комплексных услуг по передаче тревожных сигналов между ТСО, установленными на объекте и АРМ дежурной части подразделений полиции…..</t>
  </si>
  <si>
    <t>2017/1</t>
  </si>
  <si>
    <t>Итого за наличный расчет</t>
  </si>
  <si>
    <t>90801040020000031244
90801040020000031242</t>
  </si>
  <si>
    <t>ООО "Гарант-Сервис"</t>
  </si>
  <si>
    <t>Реестровый номер контракта</t>
  </si>
  <si>
    <t>30000,00
6000,00</t>
  </si>
  <si>
    <t>Оказание услуг по информационнотехнологическому сопровождению системы проограмм "1С:Предприятие"</t>
  </si>
  <si>
    <t>Оказание услуг связи</t>
  </si>
  <si>
    <t>01-5680</t>
  </si>
  <si>
    <t>708</t>
  </si>
  <si>
    <t>709</t>
  </si>
  <si>
    <t>48436/
305575</t>
  </si>
  <si>
    <t>3</t>
  </si>
  <si>
    <t>Оказание услуг по медицинскому освидетельствованию водителя местной администрации</t>
  </si>
  <si>
    <t>СПб ГБУЗ Городская поликлиника №3"</t>
  </si>
  <si>
    <t>150 
руб/осмотр</t>
  </si>
  <si>
    <t>К-762</t>
  </si>
  <si>
    <t>2017/2</t>
  </si>
  <si>
    <t>11336,00
1417,00</t>
  </si>
  <si>
    <t>15</t>
  </si>
  <si>
    <t>1701/1</t>
  </si>
  <si>
    <t>01</t>
  </si>
  <si>
    <t>Поставка пожарного оборудования для муниципальных нужд</t>
  </si>
  <si>
    <t>ООО "Балама"</t>
  </si>
  <si>
    <t>5</t>
  </si>
  <si>
    <t>Поставка музыкального инструмента и аксесуаров к нему</t>
  </si>
  <si>
    <t>ООО "Музыкальные традиции"</t>
  </si>
  <si>
    <t>6</t>
  </si>
  <si>
    <t>Приобретение билетов на посещение спектаклей государственной филармонии</t>
  </si>
  <si>
    <t>Приобретение билетов на посещение Гала-концерта в БКЗ "Октябрьский"</t>
  </si>
  <si>
    <t>03/2017-МА</t>
  </si>
  <si>
    <t>Оказание услуг по сопровождению АРМ с установленным ППО АИСТ ГБД</t>
  </si>
  <si>
    <t>Филиал СПАО "РЕСО-Гарантия</t>
  </si>
  <si>
    <t>4-17/ТК</t>
  </si>
  <si>
    <t>Проверка технического состояния траспортного средства МА</t>
  </si>
  <si>
    <t>ООО "Диагностический центр "АвтоГарант"</t>
  </si>
  <si>
    <t>ИП Сухотерин Е.М.</t>
  </si>
  <si>
    <t>21</t>
  </si>
  <si>
    <t>Поставка канцелярских принадлежностей и картриджей</t>
  </si>
  <si>
    <t>72622,27
8114,00</t>
  </si>
  <si>
    <t>6/17</t>
  </si>
  <si>
    <t>ИП Семенова Е.Ю.</t>
  </si>
  <si>
    <t>Изготовление визиток</t>
  </si>
  <si>
    <t>67</t>
  </si>
  <si>
    <t>ООО "АВРО-БУС"</t>
  </si>
  <si>
    <t>Обслуживание ПТК 1С: Предприятие  (по 31 января 2017)</t>
  </si>
  <si>
    <t>Приобретение билетов на посещение спектаклей Драматическог театра "Приют комедианта"</t>
  </si>
  <si>
    <t>СПб ГБУК "Государственный драматическийтеатр "Приют комедианта"</t>
  </si>
  <si>
    <t>А 3228</t>
  </si>
  <si>
    <t>Услуги по дополнительному профессиональному образованию</t>
  </si>
  <si>
    <t>АНО ДПО "Учебный центр МАЭБ"</t>
  </si>
  <si>
    <t>3117</t>
  </si>
  <si>
    <t>Неисключительные права исползования программы СБИС</t>
  </si>
  <si>
    <t>4</t>
  </si>
  <si>
    <t>Изготовление информационной наклейки "МО Васильевский"</t>
  </si>
  <si>
    <t>ИП Радченко А.Г.</t>
  </si>
  <si>
    <t>Оказаник услуги по оценке условий труда</t>
  </si>
  <si>
    <t>07.04.2017</t>
  </si>
  <si>
    <t>20170410/7</t>
  </si>
  <si>
    <t>ООО "Охрана. Безопасность"</t>
  </si>
  <si>
    <t>1253/17</t>
  </si>
  <si>
    <t>ФГБУК "Государственный академический Мариинский театр"</t>
  </si>
  <si>
    <t>Приобретение билетов на концерт 15 мая  Государственного академического Мариинского театра"</t>
  </si>
  <si>
    <t>2017-3</t>
  </si>
  <si>
    <t>Услуги по шиномонтажу автомобиля МА</t>
  </si>
  <si>
    <t>Услуги по изготовлению поздравительных открыток</t>
  </si>
  <si>
    <t>Техническое обслуживание автомобиля МА</t>
  </si>
  <si>
    <t>067/210417/001</t>
  </si>
  <si>
    <t>Услуги по информационно-технологическогму сопровождению системы "1С:Предприятие"</t>
  </si>
  <si>
    <t>ООО "Рациональные решения"</t>
  </si>
  <si>
    <t>04/МА</t>
  </si>
  <si>
    <t>ЗАО "Балама"</t>
  </si>
  <si>
    <t>Поставка аптечек индивидуальных аптечек КИМГЗ</t>
  </si>
  <si>
    <t>04/2017</t>
  </si>
  <si>
    <t>Поставка воздушных шаров для нужд МА</t>
  </si>
  <si>
    <t>ООО "Винни Пух"</t>
  </si>
  <si>
    <t>22</t>
  </si>
  <si>
    <t>23095,73
10499,80</t>
  </si>
  <si>
    <t>56-107/5</t>
  </si>
  <si>
    <t>СПб ГУП Санкт-Петербургский ИАЦ"</t>
  </si>
  <si>
    <t>Продление срока действия сертификата ЭП 
(кабинет согласований)</t>
  </si>
  <si>
    <t>17/41</t>
  </si>
  <si>
    <t>Приобретение билетов на концерт хора Вааламского монастыря</t>
  </si>
  <si>
    <t>СПБ ГБУК "Петербург-концерт"</t>
  </si>
  <si>
    <t>23</t>
  </si>
  <si>
    <t>Поставка рамок и картриджей</t>
  </si>
  <si>
    <t>3450,00
6594,00</t>
  </si>
  <si>
    <t>8/06-2017</t>
  </si>
  <si>
    <t>Оказание услуг по технадзору</t>
  </si>
  <si>
    <t>ИП Флейшман С.М.</t>
  </si>
  <si>
    <t>Озазание услуг в области ДПО (Александрова Т.Г.)</t>
  </si>
  <si>
    <t>Озазание услуг в области ДПО (Пащенко Е.Н.)</t>
  </si>
  <si>
    <t>06-633079-НП-ВС Доп.соглашение
№2</t>
  </si>
  <si>
    <t>ЕЕЕ0904033182</t>
  </si>
  <si>
    <t>Страхование ОСАГО</t>
  </si>
  <si>
    <t>Услуги по разработке, изготовлению и поставке карманных каклендарей</t>
  </si>
  <si>
    <t>90801047950000102244</t>
  </si>
  <si>
    <t>24</t>
  </si>
  <si>
    <t>Поставка канцелярских принадлежностей для нужд местной администрации</t>
  </si>
  <si>
    <t>Январь-Декабрь</t>
  </si>
  <si>
    <t>Приобретение ирасходных материалов</t>
  </si>
  <si>
    <t>Изготовление ключей</t>
  </si>
  <si>
    <t>Ноториальные услуги</t>
  </si>
  <si>
    <t>Приобретение канцтоваров</t>
  </si>
  <si>
    <t>25</t>
  </si>
  <si>
    <t>Приобретение билетов  на посещение спектаклей в ДК. Выборгский</t>
  </si>
  <si>
    <t>Изготовление и поставка вывески МА</t>
  </si>
  <si>
    <t>Оказание услуги по организации посещения концерта «Романсы Танго Вальсы»</t>
  </si>
  <si>
    <t>НП "Творческое содружество "Маэстро"</t>
  </si>
  <si>
    <t>АО "Один"</t>
  </si>
  <si>
    <t>Филиал ФКП "Росгосцирк" "Большой Санкт-Петербургский госцирк"</t>
  </si>
  <si>
    <t>Реестр муниципальных контрактов 2018 год (единственный источник) по состоянию на  января 2018 года</t>
  </si>
  <si>
    <t>98100503/1</t>
  </si>
  <si>
    <t>01-7531/2</t>
  </si>
  <si>
    <t>Реестр муниципальных контрактов 2017 год (единственный источник) по состоянию на  29 декабря 2017 года</t>
  </si>
  <si>
    <t>48436/305575</t>
  </si>
  <si>
    <t>73-76</t>
  </si>
  <si>
    <t>2,7,37,41</t>
  </si>
  <si>
    <t>Хомяков Д.Е.</t>
  </si>
  <si>
    <t>77-83</t>
  </si>
  <si>
    <t>14.03-28.12</t>
  </si>
  <si>
    <t>Март-Декабрь</t>
  </si>
  <si>
    <t>84-85
86-87</t>
  </si>
  <si>
    <t>29,49
14,25</t>
  </si>
  <si>
    <t>Тарата Е.А.
Хомяков Д.Е.</t>
  </si>
  <si>
    <t>Сентябрь-декабрь
май-август</t>
  </si>
  <si>
    <t>2373,35
1900,00</t>
  </si>
  <si>
    <t>03.03.2017</t>
  </si>
  <si>
    <t>22.12.2017
11.08.2017</t>
  </si>
  <si>
    <t>март</t>
  </si>
  <si>
    <t>89-93</t>
  </si>
  <si>
    <t>02.08.2017</t>
  </si>
  <si>
    <t>3,4,5,17,24</t>
  </si>
  <si>
    <t>Февраль-июль</t>
  </si>
  <si>
    <t>04.03.2017</t>
  </si>
  <si>
    <t>Иванов Д.В.</t>
  </si>
  <si>
    <t>95-109</t>
  </si>
  <si>
    <t>18.01-18.12.
2017</t>
  </si>
  <si>
    <t>1,3,7,11,13,14,15,16,20,24,30,33,41,42,47</t>
  </si>
  <si>
    <t>34</t>
  </si>
  <si>
    <t>7,12,20,41,
47,50</t>
  </si>
  <si>
    <t>90801040020300031244</t>
  </si>
  <si>
    <t>90801040020300031242</t>
  </si>
  <si>
    <t>90801040020300031242
908010400200G0850242</t>
  </si>
  <si>
    <t>ООО "Комус-Петербург</t>
  </si>
  <si>
    <t>7</t>
  </si>
  <si>
    <t>8</t>
  </si>
  <si>
    <t xml:space="preserve">8558237-191 </t>
  </si>
  <si>
    <t>ООО "Несте-Санкт-Петербург</t>
  </si>
  <si>
    <t>Оказание услуг по предрейсовому и послерейсовому медицинскому осмотру водителя местной администрации</t>
  </si>
  <si>
    <t>Поставка офисной мебели для нужд местной администрации</t>
  </si>
  <si>
    <t>90808017952200560244</t>
  </si>
  <si>
    <t>Поставка мониторов для нужд местной администрации</t>
  </si>
  <si>
    <t>90807057951100181244</t>
  </si>
  <si>
    <t>883</t>
  </si>
  <si>
    <t>ООО "Союз консалтинг"</t>
  </si>
  <si>
    <t>Оказание услуг по консультированию и изучению законности финансовых и хозяйственных операций</t>
  </si>
  <si>
    <t>16</t>
  </si>
  <si>
    <t>884</t>
  </si>
  <si>
    <t>17</t>
  </si>
  <si>
    <t>Оказание услуг ДПО (безопасная эксплуатация электроустановок Миронюк)</t>
  </si>
  <si>
    <t>Оказание услуг по переподготовке</t>
  </si>
  <si>
    <t>ФГБОУ ВО РАНХ и ГС</t>
  </si>
  <si>
    <t>Б-477</t>
  </si>
  <si>
    <t>ООО "Фирма "Лазурная"</t>
  </si>
  <si>
    <t>SYS1327358883</t>
  </si>
  <si>
    <t>19</t>
  </si>
  <si>
    <t>Поставка монитора и офисной мебели для нужд местной администрации</t>
  </si>
  <si>
    <t>ИП Тарыничева Н.В.</t>
  </si>
  <si>
    <t>20</t>
  </si>
  <si>
    <t>117/21</t>
  </si>
  <si>
    <t>Оказание услуг по обслуживанию ПТК 1С: Предприятие</t>
  </si>
  <si>
    <t>А12091
7964</t>
  </si>
  <si>
    <t>Оказание услуг по организации посещения концерта, посвященного Дню Победы</t>
  </si>
  <si>
    <t>ЗАО "Телемедиа"</t>
  </si>
  <si>
    <t>90808017951300200244</t>
  </si>
  <si>
    <t>20.03.2018</t>
  </si>
  <si>
    <t>26</t>
  </si>
  <si>
    <t>27</t>
  </si>
  <si>
    <t>Разработка, изготовление и поставка карманных календарей на 2018 год</t>
  </si>
  <si>
    <t>90804017950700102244</t>
  </si>
  <si>
    <t>Оказание услуг по сьтроительноиму контролю</t>
  </si>
  <si>
    <t>03/2018</t>
  </si>
  <si>
    <t>15,02-2018</t>
  </si>
  <si>
    <t>067/120417/001</t>
  </si>
  <si>
    <t>01/2018</t>
  </si>
  <si>
    <t>Оказание услуг по вывозу ТБО</t>
  </si>
  <si>
    <t>АО "Автопарк №1 "Спецтранс"</t>
  </si>
  <si>
    <t>Оказание услуг в сфере разработки</t>
  </si>
  <si>
    <t>02/2018</t>
  </si>
  <si>
    <t>90801040020300031244
90801040020300031242
908010400200G0850244</t>
  </si>
  <si>
    <t>29649,24
27444,00
4415,95</t>
  </si>
  <si>
    <t>Оказание услуг по архивной обработке документов постоянного и долговременного сроков хранения</t>
  </si>
  <si>
    <t>ООО "Гут-Сервис"</t>
  </si>
  <si>
    <t>Замена тормозных колодок и щеток на автомобиль МА</t>
  </si>
  <si>
    <t>30</t>
  </si>
  <si>
    <t>Оказание услуг по шиномонтажзу автомобиля МА</t>
  </si>
  <si>
    <t>ИП Сидоркевич П.В.</t>
  </si>
  <si>
    <t>31</t>
  </si>
  <si>
    <t>Оказание услуг по изготовлению и поставке нагрудных значков</t>
  </si>
  <si>
    <t>ИП Красников</t>
  </si>
  <si>
    <t>32</t>
  </si>
  <si>
    <t>Оказание услуг по организации и проведению торжественно-траурной церемонии возложения венков на Смоленском мемориальном кладбище</t>
  </si>
  <si>
    <t>067/250118/003</t>
  </si>
  <si>
    <t>Оказание услуг по ИТС системы программ 1С:Предприятие</t>
  </si>
  <si>
    <t>33</t>
  </si>
  <si>
    <t>ИП Кузнецова Г.А.</t>
  </si>
  <si>
    <t>Приобретение билетов  на посещение спектакля в ДК. Выборгский</t>
  </si>
  <si>
    <t>Приобретение билетов  на посещение спектакля в ДК "Выборгский"</t>
  </si>
  <si>
    <t>Приобретение билетов на посещение спектакля государственной филармонии</t>
  </si>
  <si>
    <t>Приобретение билетов на посещение спектакля  "Драматического театра на Васильевском"</t>
  </si>
  <si>
    <t>Почтовые услуги (Максимова)</t>
  </si>
  <si>
    <t>Почтовые услуги (Тарата)</t>
  </si>
  <si>
    <t>Заправка картриджей (Хомяков)</t>
  </si>
  <si>
    <t>Стационарный телефон для опеки</t>
  </si>
  <si>
    <t>Приобретение лампочки (Мишин)</t>
  </si>
  <si>
    <t>Приобретение антифриза (Мишин)</t>
  </si>
  <si>
    <t xml:space="preserve">пп.8 ч.1. ст.93
 </t>
  </si>
  <si>
    <t xml:space="preserve">пп.4 ч.1. ст.93
 </t>
  </si>
  <si>
    <t xml:space="preserve">пп.4 ч.1. ст.93
</t>
  </si>
  <si>
    <t xml:space="preserve">пп.23 ч.1. ст.93 </t>
  </si>
  <si>
    <t>пп.4 ч.1. ст.93</t>
  </si>
  <si>
    <t xml:space="preserve">пп.15 ч.1.ст.93 
</t>
  </si>
  <si>
    <t xml:space="preserve">пп.15 ч.1.ст.93 </t>
  </si>
  <si>
    <t>пп.15 ч.1.ст.93</t>
  </si>
  <si>
    <t xml:space="preserve">пп.8 ч.1. ст.93
</t>
  </si>
  <si>
    <t xml:space="preserve">Разработка и изготовление Сборника «Закон о защите прав потребителей» с образцами заявлений </t>
  </si>
  <si>
    <t>9080113795030074242</t>
  </si>
  <si>
    <t>01/2018/2</t>
  </si>
  <si>
    <t>ООО "Фридом"</t>
  </si>
  <si>
    <t>35</t>
  </si>
  <si>
    <t xml:space="preserve">
90801040020300031242
</t>
  </si>
  <si>
    <t>36</t>
  </si>
  <si>
    <t>37</t>
  </si>
  <si>
    <t>Оказание услуги по подготовке и выдаче акта согласованных с общественным объединением инвалидов мер для обеспечения доступа инвалидов и маломобильных групп населения к месту предоставления услуг на объекте Заказчика</t>
  </si>
  <si>
    <t>Межрегиональная общественная организация «Ассоциация ветеранов, инвалидов и пенсионеров</t>
  </si>
  <si>
    <t>Оказание услуги по организации посещения циркового представления на льду</t>
  </si>
  <si>
    <t>Оказание услуг по монтажу и пуско-наладке</t>
  </si>
  <si>
    <t>Контракт переделан на МС</t>
  </si>
  <si>
    <t>38
свободный номер</t>
  </si>
  <si>
    <t xml:space="preserve">                                                                                                                              </t>
  </si>
  <si>
    <t>Итого:</t>
  </si>
  <si>
    <t>НУМЕРАЦИЮ контрактов БЕЗ ВЕДОМА ЛОБАЧЕВОЙ НЕ НАРУШАТЬ!!!!!!!!!</t>
  </si>
  <si>
    <t>Реестр муниципальных контрактов 2020 год (единственный поставщик) по состоянию на  01.01.2020</t>
  </si>
  <si>
    <t>Реестр муниципальных контрактов 2020 год  по состоянию на 01.01.2020 года</t>
  </si>
  <si>
    <t>Спецтранс</t>
  </si>
  <si>
    <t>Цветочная продукция</t>
  </si>
  <si>
    <t>Вывоз мусора</t>
  </si>
  <si>
    <t>ООО Рубикон-Сервис</t>
  </si>
  <si>
    <t>1.1</t>
  </si>
  <si>
    <t xml:space="preserve">Предрейсовый и послерейсовый медосмотры </t>
  </si>
  <si>
    <t>3.1</t>
  </si>
  <si>
    <t>Степанова</t>
  </si>
  <si>
    <t>Мишин</t>
  </si>
  <si>
    <t>5.1</t>
  </si>
  <si>
    <t>АТС Смольного</t>
  </si>
  <si>
    <t>Горадзе</t>
  </si>
  <si>
    <t>Подача комунальных услуг</t>
  </si>
  <si>
    <t>ООО УК МИР</t>
  </si>
  <si>
    <t>Содержание и текущий ремонт</t>
  </si>
  <si>
    <t>Страхование имущества</t>
  </si>
  <si>
    <t>SYS1670423425</t>
  </si>
  <si>
    <t>СПАО «РЕСО-Гарантия»</t>
  </si>
  <si>
    <t>31.12.2020</t>
  </si>
  <si>
    <t>07-0727</t>
  </si>
  <si>
    <t>Услуги связи</t>
  </si>
  <si>
    <t>908080179513000200244</t>
  </si>
  <si>
    <t>СПб ГБУЗ "Городская поликлиника №3"</t>
  </si>
  <si>
    <t>АПС, видеокамера</t>
  </si>
  <si>
    <t>20.02.2021</t>
  </si>
  <si>
    <t>7.1.</t>
  </si>
  <si>
    <t>Установка счетчиков ХВС, ГВС</t>
  </si>
  <si>
    <t>Исполнен</t>
  </si>
  <si>
    <t>8.1.</t>
  </si>
  <si>
    <t>9.1.</t>
  </si>
  <si>
    <t>10.1.</t>
  </si>
  <si>
    <t>Желнинова</t>
  </si>
  <si>
    <t>опека</t>
  </si>
  <si>
    <t>Услуги по комплексному информационно-техническому обслуживанию компьютерной техники и оргтехники местной МА МО Васильевский в 2020 году</t>
  </si>
  <si>
    <t>Сопровождению АРМ с установленным ППО АИСТ ГБД</t>
  </si>
  <si>
    <t>11.12.2019 (дата регистрации в ЕИС 09.012020)</t>
  </si>
  <si>
    <t>Отвественный  за контракт</t>
  </si>
  <si>
    <t>06-632728-НП-ВО</t>
  </si>
  <si>
    <t>06-633079-НП-ВС</t>
  </si>
  <si>
    <t>Водоснабжение</t>
  </si>
  <si>
    <t>Водоотведение</t>
  </si>
  <si>
    <t>Водоканал</t>
  </si>
  <si>
    <t>пп.8 ч.1. ст.93</t>
  </si>
  <si>
    <t>ИП Богданов</t>
  </si>
  <si>
    <t>31.01.2020</t>
  </si>
  <si>
    <t>11.1</t>
  </si>
  <si>
    <t>АО «ЭР-Телеком Холдинг»</t>
  </si>
  <si>
    <t>Оказание услуг связи (интернета)</t>
  </si>
  <si>
    <t>Правовое сопровождение</t>
  </si>
  <si>
    <t>ИП Буравченко Д.П.</t>
  </si>
  <si>
    <t>ИП Васильев А.В.</t>
  </si>
  <si>
    <t>2.1</t>
  </si>
  <si>
    <t>13.1</t>
  </si>
  <si>
    <t>Индивидуальный предприниматель Надежда Владимировна Смирнова</t>
  </si>
  <si>
    <t>Подарочные наборы для жителей МО Васильевский к мероприятиям</t>
  </si>
  <si>
    <t>Электронный аукцион</t>
  </si>
  <si>
    <t xml:space="preserve">Адрес места нахождения: 193313, СПб, ул. Белышева 5/6, кв. 515
Почтовый адрес: 193313, СПб, ул. Белышева 5/6, кв. 515 
</t>
  </si>
  <si>
    <t xml:space="preserve">Оказание услуги по подготовке к выпуску, печати и распространению печатных средств массовой информации, полиграфической и иной продукции для внутригородского муниципального образования Санкт-Петербурга муниципальный округ Васильевский в 2020 году </t>
  </si>
  <si>
    <t>ООО «Первый формат»</t>
  </si>
  <si>
    <t>№ 2 от 14.01.2020</t>
  </si>
  <si>
    <t>Адрес места нахождения: 198218, Санкт-Петербург, ул. Академика Павлова (Сергиево тер.) д. 5, лит. А</t>
  </si>
  <si>
    <t>№ 3 от 21.01.2020</t>
  </si>
  <si>
    <t>Федеральное автономное учреждение Министерства обороны Российской Федерации «Центральный спортивный клуб Армии» (ФАУ МОРФ ЦСКА), именуемое в дальнейшем «Исполнитель», в лице начальника филиала ФАУ МО РФ ЦСКА (СКА, г. Санкт-Петербург)</t>
  </si>
  <si>
    <t>Оказание услуг по посещению занятий  в плавательном бассейне для жителей внутригородского муниципального образования Санкт-Петербурга муниципальный округ Васильевский</t>
  </si>
  <si>
    <t>Адрес Филиала Федерального автономного учреждения Министерства обороны Российской Федерации «Центральный спортивный клуб Армии» (СКА Санкт-Петербург): 191011, Санкт-Петербург, ул. Инженерная, д. 113</t>
  </si>
  <si>
    <t>№ 4 от 23.01.2020</t>
  </si>
  <si>
    <t>ООО "Молодежный театр "Маска"</t>
  </si>
  <si>
    <t>ООО "М-Стайл"</t>
  </si>
  <si>
    <t>Оказание услуг по организации и проведению концерта для жителей МО Васильевский, посвященного Дню полного снятия блокады Ленинграда</t>
  </si>
  <si>
    <t>Оказание услуг по информационному сопровождению справочной правовой ситсемы "Консультант Плюс"</t>
  </si>
  <si>
    <t>№ 5 от 28.01.2020</t>
  </si>
  <si>
    <t>Адрес места нахождения: 195112, Санкт-Петербург, пл. Карла Фаберже, д. 8, лит. Б, офис 501.2</t>
  </si>
  <si>
    <t>6.1.</t>
  </si>
  <si>
    <t>4.1</t>
  </si>
  <si>
    <t>ООО Рациональное решение</t>
  </si>
  <si>
    <t>30.04.2020</t>
  </si>
  <si>
    <t>Адрес места нахождения: 191144, Санкт-Петербург, Моисеенко ул, дом № 22, лит.Б, пом.20-Н, оф.11</t>
  </si>
  <si>
    <t>|||||||||||||||||||||||||||||||</t>
  </si>
  <si>
    <t>48436/361920</t>
  </si>
  <si>
    <t>908 0104 0020300031242                908 0104 00200G0850242</t>
  </si>
  <si>
    <t>90801040020300031244    908010400200G0850244</t>
  </si>
  <si>
    <t>12.1</t>
  </si>
  <si>
    <t>Максимова</t>
  </si>
  <si>
    <t>Поставка программных продуктов (антивирус)</t>
  </si>
  <si>
    <t>пп.23 ч.1. ст.93</t>
  </si>
  <si>
    <t>пп.4 ч.1 ст.93</t>
  </si>
  <si>
    <t>пп.1 ч.1 ст.93</t>
  </si>
  <si>
    <t>203780139632578010100100150020000242</t>
  </si>
  <si>
    <t>2037801396325780101001 0004 003 0000 244</t>
  </si>
  <si>
    <t>2037801396325780101001 0004 004 0000 244</t>
  </si>
  <si>
    <t>2037801396325780101001 0004 005 0000 244</t>
  </si>
  <si>
    <t>2037801396325780101001 0004 006 0000 244</t>
  </si>
  <si>
    <t>2037801396325780101001 0004 007 0000 244</t>
  </si>
  <si>
    <t>2037801396325780101001 0004 008 0000 244</t>
  </si>
  <si>
    <t>20378013963257801010010011 001 0000 244</t>
  </si>
  <si>
    <t xml:space="preserve">3780139632520000008 </t>
  </si>
  <si>
    <t xml:space="preserve">3780139632520000002 </t>
  </si>
  <si>
    <t xml:space="preserve">3780139632520000004 </t>
  </si>
  <si>
    <t>3780139632520000003</t>
  </si>
  <si>
    <t>3780139632520000006</t>
  </si>
  <si>
    <t xml:space="preserve">Протокол рассмотрения и оценки заявок на участие в запросе котировок в электронной форме № ПРО1 от 15.01.2020 </t>
  </si>
  <si>
    <t>Протокол рассм. и оценки заявок на участие в зк-э № ПРО1 от 20.01.2020.  Закупка вследствие признания несостоявшимся зк-э в соответствии с частью 3 статьи 82.6 ФЗ№44 от 05.04.2013</t>
  </si>
  <si>
    <t>Протокол рассм заявки един. участника ЭА № 0172300009319000022-6-1 от 27.12.2019. Закупка вследствие признания несостоявшимся ЭА в соотв. с частями 1 - 3.1 статьи 71 ФЗ№44 от 05.04.2013</t>
  </si>
  <si>
    <t>Протокол рассмотрения един. заявки на участие в ЭА № 0172300009319000024-1 от 10.01.2020. Закупка вследствие признания несостоявшимся ЭА в соответствии с частями 1 - 3.1 статьи 71 ФЗ№44 от 05.04.2013</t>
  </si>
  <si>
    <t>Протокол рассмотрения заявки единственного участника ЭА № 0172300009319000023-2 от 30.12.2019. Закупка вследствие признания несостоявшимся ЭА в соответствии с частями 1 - 3.1 статьи 71 ФЗ№44 от 05.04.2013</t>
  </si>
  <si>
    <t>2037801396325780101001 0004 009 0000 244</t>
  </si>
  <si>
    <t>ИП Кармазина А.Ю.</t>
  </si>
  <si>
    <t>14.1</t>
  </si>
  <si>
    <t>пп.15 ч.1. ст.93</t>
  </si>
  <si>
    <t>Посещение ДК</t>
  </si>
  <si>
    <t>22.02.2020</t>
  </si>
  <si>
    <t>15.1</t>
  </si>
  <si>
    <t xml:space="preserve">ИКЗ из пл-гр   (2037801396325780101001 000* 00* 0000 24*) </t>
  </si>
  <si>
    <t>203780139632578010100100030019004244  п.15 ч.1 ст. 93</t>
  </si>
  <si>
    <t>2037801396325780101001 0004 011 0000 244</t>
  </si>
  <si>
    <t>2037801396325780101001 0004 012 0000 244</t>
  </si>
  <si>
    <t>Оказание услуг по организации и проведению мероприятий для жителей МО Васильевский в 2020 году: "Васильевские блины"; концерт к празднику "Все, что важно для тебя - это дружная семья"</t>
  </si>
  <si>
    <t>Оказание услуг по охране объекта</t>
  </si>
  <si>
    <t>Росохрана</t>
  </si>
  <si>
    <t>И.Л. Бирюк</t>
  </si>
  <si>
    <t>2037801396325780101001 0010 002 0000 244</t>
  </si>
  <si>
    <t>2037801396325780101001 0010 001 0000 244</t>
  </si>
  <si>
    <t>2037801396325780101001 0010 003 0000 244</t>
  </si>
  <si>
    <t>2037801396325780101001 0001 001 6120 242</t>
  </si>
  <si>
    <t>2037801396325780101001 0004 010 0000 244</t>
  </si>
  <si>
    <t>2037801396325780101001 0004 013 0000 244</t>
  </si>
  <si>
    <t>2037801396325780101001 0004 014 0000 244</t>
  </si>
  <si>
    <t>9808017951400210244</t>
  </si>
  <si>
    <t>20378013963257801010010015 001 0000 242</t>
  </si>
  <si>
    <t>20378013963257801010010015 003 0000 242</t>
  </si>
  <si>
    <t>КАСКО</t>
  </si>
  <si>
    <t>РЕСО-Гарантия</t>
  </si>
  <si>
    <t>15.02.2021</t>
  </si>
  <si>
    <t>1-20/ТК</t>
  </si>
  <si>
    <t>Технический осмотр</t>
  </si>
  <si>
    <t>АвтоГарант</t>
  </si>
  <si>
    <t>16.1</t>
  </si>
  <si>
    <t>2037801396325780101001 0004 015 0000 244</t>
  </si>
  <si>
    <t>2037801396325780101001 0004 016 0000 244</t>
  </si>
  <si>
    <t>17.1/2001/2</t>
  </si>
  <si>
    <t>Услуги по архивной обработке документов</t>
  </si>
  <si>
    <t>23.12.2020</t>
  </si>
  <si>
    <t>Бирюк</t>
  </si>
  <si>
    <t>Поставка канц товаров</t>
  </si>
  <si>
    <t>20.03.2020</t>
  </si>
  <si>
    <t>90801040020300031242; 90801040020300031244</t>
  </si>
  <si>
    <t>ООО Комус</t>
  </si>
  <si>
    <t>ООО "Консулат консалтинг групп"</t>
  </si>
  <si>
    <t>Адрес места нахождения: 191036, Санкт-Петербург, ул. Заозерная, д.1, офис 244</t>
  </si>
  <si>
    <t>3780139632520000011</t>
  </si>
  <si>
    <t>№6 от 19.02.2020</t>
  </si>
  <si>
    <t xml:space="preserve">Протокол рассмотрения и оценки заявок на участие в запросе котировок в электронной форме № ПРО1 от 11.02.2020 </t>
  </si>
  <si>
    <t>24.02.2020 183333,00 руб.</t>
  </si>
  <si>
    <t>08.07.2020   150000,00 руб.</t>
  </si>
  <si>
    <t>2037801396325780101001 0004 017 0000 244</t>
  </si>
  <si>
    <t xml:space="preserve">ООО "КАРНАВАЛ" </t>
  </si>
  <si>
    <t xml:space="preserve">Оказание услуг по организации и проведению мероприятия для жителей МО Васильевский в 2020 году:  концерт для женщин к празднику "Весны". </t>
  </si>
  <si>
    <t>37801396325 20 000012</t>
  </si>
  <si>
    <t xml:space="preserve">Протокол подведения итогов электронного аукциона № 0172300009320000002-3 от 20.02.2020 </t>
  </si>
  <si>
    <t xml:space="preserve">193036, г. САНКТ-ПЕТЕРБУРГ 78, УЛ ГОНЧАРНАЯ, 2, 38 </t>
  </si>
  <si>
    <t>18.1</t>
  </si>
  <si>
    <t xml:space="preserve">Посещение театра </t>
  </si>
  <si>
    <t>ООО "Олимп"</t>
  </si>
  <si>
    <t>21.03.2020</t>
  </si>
  <si>
    <t>203780139632578010100100030029004244</t>
  </si>
  <si>
    <t>ООО «Информационный Центр Эксперт Плюс»</t>
  </si>
  <si>
    <t>Запрос котировок Электронный</t>
  </si>
  <si>
    <t xml:space="preserve">Протокол рассмотрения заявок по запросу котировок "Оказание услуг по организации и проведению  экологических  семинаров для жителей МО Васильевский" (№ извещения 0172300009320000004) от 10.03.2020 </t>
  </si>
  <si>
    <t xml:space="preserve">Оказание услуг по организации и проведению  экологических  семинаров для жителей МО Васильевский </t>
  </si>
  <si>
    <t>191036, Санкт-Петербург, ул. 8-ая Советская, д. 14, литер А, пом. 13Н</t>
  </si>
  <si>
    <t xml:space="preserve">3780139632520000014 </t>
  </si>
  <si>
    <t>работы по монтажу и пусконаладке</t>
  </si>
  <si>
    <t xml:space="preserve">3780139632520000015
 </t>
  </si>
  <si>
    <t>ООО "МЕГАЛОТ"</t>
  </si>
  <si>
    <t>Протокол рассмотрения заявки единственного участника электронного аукциона № 0172300009320000003-2 от 06.03.2020</t>
  </si>
  <si>
    <t xml:space="preserve">Поставка подарочных сертификатов для жителей МО Васильевский к празднику "Этих дней не смолкнет слава" </t>
  </si>
  <si>
    <t xml:space="preserve">107045, Г МОСКВА 77, ПЕР ПАНКРАТЬЕВСКИЙ, ДОМ 2, КОМНАТА 16 </t>
  </si>
  <si>
    <t xml:space="preserve">4 семинара </t>
  </si>
  <si>
    <t>19.1</t>
  </si>
  <si>
    <t>20.1</t>
  </si>
  <si>
    <t>ТО автомобиля</t>
  </si>
  <si>
    <t>Шиномонтаж автомобиля</t>
  </si>
  <si>
    <t>2037801396325780101001 0004 018 0000 244</t>
  </si>
  <si>
    <t>2037801396325780101001 0004 019 0000 244</t>
  </si>
  <si>
    <t>2037801396325780101001 0004 020 0000 244</t>
  </si>
  <si>
    <t>РРР 50414454000</t>
  </si>
  <si>
    <t>6934.64</t>
  </si>
  <si>
    <t>2037801396325780101001 0004 021 0000 244</t>
  </si>
  <si>
    <t>Замена счетчиков ХВС, ГВС</t>
  </si>
  <si>
    <t>21.1</t>
  </si>
  <si>
    <t>17.04.2020</t>
  </si>
  <si>
    <t>исполнен</t>
  </si>
  <si>
    <t>№10 от 02.04.2020</t>
  </si>
  <si>
    <t>Оказание услуг по организации и проведению автобусных и водных экскурсий для жителей МО Васильевский</t>
  </si>
  <si>
    <t>ООО "РТ-ОПЕРАТОР"</t>
  </si>
  <si>
    <t>№7 от 02.03.2020</t>
  </si>
  <si>
    <t>№8 от 18.03.2020</t>
  </si>
  <si>
    <t xml:space="preserve">Протокол рассмотрения единственной заявки на участие в электронном аукционе № 0172300009320000005-4 от 16.03.2020 </t>
  </si>
  <si>
    <t>3780139632520000016</t>
  </si>
  <si>
    <t>Наименование поставщика (подрядчика, исполнителя)</t>
  </si>
  <si>
    <t>29.12.2020</t>
  </si>
  <si>
    <t>ООО "Первый формат"</t>
  </si>
  <si>
    <t>28.01.2020</t>
  </si>
  <si>
    <t>Юбиляры</t>
  </si>
  <si>
    <t>ООО "Роял Груп"</t>
  </si>
  <si>
    <t xml:space="preserve">Листовки поздравительные, визитки (именные, МО) </t>
  </si>
  <si>
    <t>Мойка автомобиля</t>
  </si>
  <si>
    <t>25.12.2020</t>
  </si>
  <si>
    <t>30.03.2020</t>
  </si>
  <si>
    <t>16.03.2020</t>
  </si>
  <si>
    <t>05.04.2021</t>
  </si>
  <si>
    <t xml:space="preserve">Дератизация </t>
  </si>
  <si>
    <t>ежеквартально</t>
  </si>
  <si>
    <t>ежемесячно</t>
  </si>
  <si>
    <t>ежемесчяно</t>
  </si>
  <si>
    <t>№11 от 08.05.2020</t>
  </si>
  <si>
    <t>ООО "Орион"</t>
  </si>
  <si>
    <t>Открытый конкурс Электронный</t>
  </si>
  <si>
    <t>Протокол подведения итогов открытого конкурса в электронной форме № ППИ1 от 27.04.2020</t>
  </si>
  <si>
    <t>Оказание услуг по организации и проведению мероприятий для жителей МО Васильевский в 2020 году</t>
  </si>
  <si>
    <t>37801396325 20 000017</t>
  </si>
  <si>
    <t xml:space="preserve">194358, Г САНКТ-ПЕТЕРБУРГ 78, П ПАРГОЛОВО, УЛ НИКОЛАЯ РУБЦОВА, ДОМ 11, КОРПУС 1 ЛИТЕР А, КВАРТИРА 787 
 </t>
  </si>
  <si>
    <t xml:space="preserve">191036, Г САНКТ-ПЕТЕРБУРГ 78, УЛ 3-Я СОВЕТСКАЯ, ДОМ 9, ЛИТЕР А, ПОМЕЩЕНИЕ 3Н 
</t>
  </si>
  <si>
    <t>11 мероприятий</t>
  </si>
  <si>
    <t>30.04.2021</t>
  </si>
  <si>
    <t>ИТС 1С (на 12 месяцев)</t>
  </si>
  <si>
    <t>№9 от 18.03.2020</t>
  </si>
  <si>
    <t>018/020420/001</t>
  </si>
  <si>
    <t>ежемесячно с 01.05.2020</t>
  </si>
  <si>
    <t>2037801396325780101001 0004 022 0000 244</t>
  </si>
  <si>
    <t>2037801396325780101001 0004 023 0000 244</t>
  </si>
  <si>
    <t>2037801396325780101001 0004 024 0000 244</t>
  </si>
  <si>
    <t>8558237-191</t>
  </si>
  <si>
    <t>Обслуживание сотовых телефонов Местной администрации</t>
  </si>
  <si>
    <t>22.1</t>
  </si>
  <si>
    <t>23.1</t>
  </si>
  <si>
    <t xml:space="preserve">Поставка автомобильных шин </t>
  </si>
  <si>
    <t>02</t>
  </si>
  <si>
    <t>03</t>
  </si>
  <si>
    <t>1</t>
  </si>
  <si>
    <t>2</t>
  </si>
  <si>
    <t>ООО "МультиАвто"</t>
  </si>
  <si>
    <r>
      <t>ИКЗ ед.п. п4 ч1 93 из пл-гр       (</t>
    </r>
    <r>
      <rPr>
        <i/>
        <sz val="12"/>
        <rFont val="Times New Roman"/>
        <family val="1"/>
        <charset val="204"/>
      </rPr>
      <t>2037801396325780101001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0004 000</t>
    </r>
    <r>
      <rPr>
        <b/>
        <sz val="12"/>
        <rFont val="Times New Roman"/>
        <family val="1"/>
        <charset val="204"/>
      </rPr>
      <t xml:space="preserve"> 0000 244) </t>
    </r>
  </si>
  <si>
    <r>
      <t>ИКЗ ед.п. п4 ч1 93 из пл-гр      (</t>
    </r>
    <r>
      <rPr>
        <b/>
        <i/>
        <sz val="12"/>
        <rFont val="Times New Roman"/>
        <family val="1"/>
        <charset val="204"/>
      </rPr>
      <t>2037801396325780101001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0015 000</t>
    </r>
    <r>
      <rPr>
        <b/>
        <sz val="12"/>
        <rFont val="Times New Roman"/>
        <family val="1"/>
        <charset val="204"/>
      </rPr>
      <t xml:space="preserve"> 0000 242)</t>
    </r>
  </si>
  <si>
    <r>
      <t>ИКЗ ед.п. п23 ч1 93 из пл-гр (20378013963257801010010011 000 0000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244)</t>
    </r>
  </si>
  <si>
    <t>2037801396325780101001 0004 002 0000 244</t>
  </si>
  <si>
    <t>ИП Сидоркевич Павел Владимирович</t>
  </si>
  <si>
    <t xml:space="preserve">Мишин </t>
  </si>
  <si>
    <t>24.1</t>
  </si>
  <si>
    <t>2037801396325780101001 0004 025 0000 244</t>
  </si>
  <si>
    <t>ин-я по исполнению на 17.06.2020</t>
  </si>
  <si>
    <t>???</t>
  </si>
  <si>
    <t>исполнен январь 2020</t>
  </si>
  <si>
    <t>Расход развал авто (ТО автомобиля)</t>
  </si>
  <si>
    <t>ИП Богомолов Д.В.</t>
  </si>
  <si>
    <t>25.1</t>
  </si>
  <si>
    <t>2037801396325780101001 0004 026 0000 244</t>
  </si>
  <si>
    <t>Оказание услуг по временному трудоустройству граждан в 2020 году</t>
  </si>
  <si>
    <t xml:space="preserve">
Протокол рассмотрения единственной заявки на участие в электронном аукционе (Извещение №0172300009320000007)                от 16.07.2020
</t>
  </si>
  <si>
    <t>ООО "Нью Медиа Групп"</t>
  </si>
  <si>
    <t xml:space="preserve">3780139632520000018
 </t>
  </si>
  <si>
    <t>197348, Санкт-Петербург, пр-кт Коломяжский, дом 10, литер АЮ, помещение 1-Н</t>
  </si>
  <si>
    <t>ощественн работы - 1 человек</t>
  </si>
  <si>
    <t>врем. Труд-во - 10 человек</t>
  </si>
  <si>
    <t xml:space="preserve">  №1 от 10.01.2020</t>
  </si>
  <si>
    <t>26.1</t>
  </si>
  <si>
    <t>2037801396325780101001 0004 027 0000 244</t>
  </si>
  <si>
    <t>ежемесячнос 01.07-31.12.</t>
  </si>
  <si>
    <t>27.1</t>
  </si>
  <si>
    <t xml:space="preserve">Оказание услуг по ремонту офисного кресла </t>
  </si>
  <si>
    <t>01.10.2020</t>
  </si>
  <si>
    <t>908 0104 0020300031 244</t>
  </si>
  <si>
    <t>2037801396325780101001 0004 028 0000 244</t>
  </si>
  <si>
    <t>3183</t>
  </si>
  <si>
    <t>Услуги по повышению квалификации (ФСБУ - 72 ак.ч)</t>
  </si>
  <si>
    <t>ООО "ФИНЭК-АУДИТ"</t>
  </si>
  <si>
    <t>2037801396325780101001 0004 029 0000 244</t>
  </si>
  <si>
    <t>908 0705 7951100181 244</t>
  </si>
  <si>
    <t>№12 от 28ю07.2020</t>
  </si>
  <si>
    <t>56-107/6</t>
  </si>
  <si>
    <t>Услуги по изданию криптографич ключей и сертификата ключа проверкиЭП</t>
  </si>
  <si>
    <t>СПб ГУП "СПб ИАЦ"</t>
  </si>
  <si>
    <t>908 0104 0020300031242  908 0104 00200G0850242</t>
  </si>
  <si>
    <t>20378013963257801010010015 004 0000 242</t>
  </si>
  <si>
    <t>20378013963257801010010015 005 0000 242</t>
  </si>
  <si>
    <t>908 0104 00200G0850 242</t>
  </si>
  <si>
    <t>Юнова</t>
  </si>
  <si>
    <t>31.10.2020</t>
  </si>
  <si>
    <t>обучение с 10.09.2020 по 30.09.2020</t>
  </si>
  <si>
    <t>30.10.2020</t>
  </si>
  <si>
    <t xml:space="preserve">исполнен </t>
  </si>
  <si>
    <t>2037801396325780101001 0004 030 0000 244</t>
  </si>
  <si>
    <t>Обучение бухгалтер</t>
  </si>
  <si>
    <t xml:space="preserve">Фоторамка </t>
  </si>
  <si>
    <t>20.01.2020</t>
  </si>
  <si>
    <t>Стреч-пленка</t>
  </si>
  <si>
    <t>15.01.2020</t>
  </si>
  <si>
    <t>05.02.2020</t>
  </si>
  <si>
    <t>Услуга связи (почты) опека</t>
  </si>
  <si>
    <t>Услуга связи (почты) опека марки почтовые</t>
  </si>
  <si>
    <t>10.02.2020</t>
  </si>
  <si>
    <t xml:space="preserve">Услуга связи (почты) опека </t>
  </si>
  <si>
    <t>17.03.2020</t>
  </si>
  <si>
    <t>18.03.2020</t>
  </si>
  <si>
    <t>изготовление 3-х ключей дверных</t>
  </si>
  <si>
    <t>Насадка для швабры микрофибра</t>
  </si>
  <si>
    <t>10.03.2020</t>
  </si>
  <si>
    <t>Швабра</t>
  </si>
  <si>
    <t>Благодарственные письма формат А4</t>
  </si>
  <si>
    <t>12.03.2020</t>
  </si>
  <si>
    <t>Линолеум (3*0,5) кв.м</t>
  </si>
  <si>
    <t>Счетчики для воды 2 шт.</t>
  </si>
  <si>
    <t>10.03.2021</t>
  </si>
  <si>
    <t>Услуга связи (почты) МА марки почтовые</t>
  </si>
  <si>
    <t>Пленка для ламинирования</t>
  </si>
  <si>
    <t>0303.2020</t>
  </si>
  <si>
    <t>21.02.2020</t>
  </si>
  <si>
    <t>21.04.2020</t>
  </si>
  <si>
    <t>22.04.2020</t>
  </si>
  <si>
    <t xml:space="preserve">Удлиннитель сетевой </t>
  </si>
  <si>
    <t>11.02.2020</t>
  </si>
  <si>
    <t>Штамп на авттомат основе</t>
  </si>
  <si>
    <t>17.02.2020</t>
  </si>
  <si>
    <t>Папка-адрес</t>
  </si>
  <si>
    <t>21.06.2020</t>
  </si>
  <si>
    <t>08.07.2020</t>
  </si>
  <si>
    <t>хозю товары (совок и насадка на швабру)</t>
  </si>
  <si>
    <t>27.05.2020</t>
  </si>
  <si>
    <t>Калькулятор</t>
  </si>
  <si>
    <t>29.05.2020</t>
  </si>
  <si>
    <t>19.05.2020</t>
  </si>
  <si>
    <t>18.05.2020</t>
  </si>
  <si>
    <t>28.1</t>
  </si>
  <si>
    <t>НОЧУ ОДПО "Актион-МЦФЭР"</t>
  </si>
  <si>
    <t>2037801396325780101001 0004 031 0000 244</t>
  </si>
  <si>
    <t>ООО "Леруа Мерлен Восток"    ИНН 5029069967</t>
  </si>
  <si>
    <t>пп.4 ч 1 ст 93</t>
  </si>
  <si>
    <t xml:space="preserve">Мобильная связь </t>
  </si>
  <si>
    <t>ПАО Мегафон    ИНН 7812014560</t>
  </si>
  <si>
    <t>Счетчики для воды УНИВЕРСАЛЬНЫЙ</t>
  </si>
  <si>
    <t>ИП БОГУНОВ Н.С.    ИНН 780621516655</t>
  </si>
  <si>
    <t>16.01.2020</t>
  </si>
  <si>
    <t>ООО "Мега" ИНН 7839367757</t>
  </si>
  <si>
    <t xml:space="preserve">Картридж </t>
  </si>
  <si>
    <t>ООО "СМИКС"</t>
  </si>
  <si>
    <t>Почта России                                    ИНН 7724261610</t>
  </si>
  <si>
    <t>Почта России   ИНН 7724261610</t>
  </si>
  <si>
    <t>ООО "Все для дома"                            ИНН 7801069487</t>
  </si>
  <si>
    <t>ИП Новикова Г.Л.                                            ИНН 781416092420</t>
  </si>
  <si>
    <t>Почта России      ИНН 7724261610</t>
  </si>
  <si>
    <t>03.03.2020</t>
  </si>
  <si>
    <t>ООО "ДНС Ритейл"                      ИНН 2540167061</t>
  </si>
  <si>
    <t>ООО "Все для дома"                              ИНН 7801069487</t>
  </si>
  <si>
    <t>ООО "Сигма"                                         ИНН 7806567088</t>
  </si>
  <si>
    <t>13.03.2020</t>
  </si>
  <si>
    <t>ООО "Все для дома"                                               ИНН 7801069487</t>
  </si>
  <si>
    <t>ИП Хачатрян В.Р.                                                       ИНН 781310568701</t>
  </si>
  <si>
    <t>Почта России                                     ИНН 7724261610</t>
  </si>
  <si>
    <t>19.03.2020</t>
  </si>
  <si>
    <t>20.04.2020</t>
  </si>
  <si>
    <t>Почта России                                            ИНН 7724261610</t>
  </si>
  <si>
    <t>Услуга связи (почты)(бандероль)</t>
  </si>
  <si>
    <t xml:space="preserve">Почта России                                      ИНН 7724261610                                         </t>
  </si>
  <si>
    <t>Почта России                                 ИНН 7724261610</t>
  </si>
  <si>
    <t>Тонер-картридж</t>
  </si>
  <si>
    <t>ООО "Онлайн трейд"                           ИНН 7735092378</t>
  </si>
  <si>
    <t xml:space="preserve">Маска одноразовая, перчатка смотровая </t>
  </si>
  <si>
    <t>АО "Петербургские аптеки"      ИНН 7840411560</t>
  </si>
  <si>
    <t>22.05.2020</t>
  </si>
  <si>
    <t>ООО "Все для дома"               ИНН 7801069487</t>
  </si>
  <si>
    <t>28.05.2020</t>
  </si>
  <si>
    <t>ООО "Сигма"                                      ИНН 7806567888</t>
  </si>
  <si>
    <t>Почта России                          ИНН 7724261610</t>
  </si>
  <si>
    <t>08.06.2020</t>
  </si>
  <si>
    <t>ИП Кузнецова М.И.       ИНН 782064102259</t>
  </si>
  <si>
    <t>11.06.2020</t>
  </si>
  <si>
    <t>ООО Букваед                             ИНН 7811552125</t>
  </si>
  <si>
    <t>02.07.2020</t>
  </si>
  <si>
    <t>03.07.2020</t>
  </si>
  <si>
    <t>Лампа для автомобиля</t>
  </si>
  <si>
    <t>ООО "Лента"                            ИНН 7814148471</t>
  </si>
  <si>
    <t>14.07.2020</t>
  </si>
  <si>
    <t>15.07.2020</t>
  </si>
  <si>
    <t>16.07.2020</t>
  </si>
  <si>
    <t>17.07.2020</t>
  </si>
  <si>
    <t>31.07.2020</t>
  </si>
  <si>
    <t>03.08.2020</t>
  </si>
  <si>
    <t>05.08.2020</t>
  </si>
  <si>
    <t>31.08.2020</t>
  </si>
  <si>
    <t>09.09.2020</t>
  </si>
  <si>
    <t xml:space="preserve">Флэш память </t>
  </si>
  <si>
    <t>ООО "Комус"       ИНН 7721793895</t>
  </si>
  <si>
    <t>15.09.2020</t>
  </si>
  <si>
    <t>16.09.2020</t>
  </si>
  <si>
    <t>21.09.2020</t>
  </si>
  <si>
    <t>25.09.2020</t>
  </si>
  <si>
    <t>05.10-14.10.2020</t>
  </si>
  <si>
    <t>Канц.товары</t>
  </si>
  <si>
    <t>908 0104 00200G0850 242                     908 0104 0020300031 244</t>
  </si>
  <si>
    <t>Желнинова/    Хлыбова</t>
  </si>
  <si>
    <t>29.10.202</t>
  </si>
  <si>
    <t>на 07.12.2020</t>
  </si>
  <si>
    <t>=41756,05+301310,05+1345157,34</t>
  </si>
  <si>
    <t>29.1</t>
  </si>
  <si>
    <t>12.12.2020</t>
  </si>
  <si>
    <t>ИСПОЛНЕН</t>
  </si>
  <si>
    <t>20.12.2020</t>
  </si>
  <si>
    <t>20378013963257801010010015 006 0000 242</t>
  </si>
  <si>
    <t>20378013963257801010010015 007 0000 242</t>
  </si>
  <si>
    <t>Сублицензионный договор</t>
  </si>
  <si>
    <t xml:space="preserve">908 0104 0020300031 242 </t>
  </si>
  <si>
    <t>20378013963257801010010015 008 0000 242</t>
  </si>
  <si>
    <t xml:space="preserve">НА 16.12.2020 </t>
  </si>
  <si>
    <t>30.1</t>
  </si>
  <si>
    <t>2037801396325780101001 0004 032 0000 244</t>
  </si>
  <si>
    <t>2037801396325780101001 0004 033 0000 244</t>
  </si>
  <si>
    <t xml:space="preserve">    </t>
  </si>
  <si>
    <t>31.1</t>
  </si>
  <si>
    <t>Ремонт Авто</t>
  </si>
  <si>
    <t>2037801396325780101001 0004 034 0000 245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</si>
</sst>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9]mmmm\ yyyy;@"/>
    <numFmt numFmtId="165" formatCode="#,##0.0"/>
    <numFmt numFmtId="166" formatCode="#,##0.00\ _₽;[Red]#,##0.00\ _₽"/>
    <numFmt numFmtId="167" formatCode="0.00;[Red]0.00"/>
    <numFmt numFmtId="168" formatCode="#,##0.00;[Red]#,##0.00"/>
    <numFmt numFmtId="169" formatCode="#,##0;[Red]#,##0"/>
    <numFmt numFmtId="170" formatCode="#,##0.00\ &quot;₽&quot;;[Red]#,##0.00\ &quot;₽&quot;"/>
  </numFmts>
  <fonts count="3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ahoma"/>
      <family val="2"/>
      <charset val="204"/>
    </font>
    <font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Arial Cyr"/>
      <family val="2"/>
      <charset val="204"/>
    </font>
    <font>
      <u/>
      <sz val="10"/>
      <color theme="10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0"/>
      <color theme="9" tint="-0.249977111117893"/>
      <name val="Times New Roman"/>
      <family val="1"/>
      <charset val="204"/>
    </font>
    <font>
      <b/>
      <sz val="11"/>
      <color rgb="FFE26B0A"/>
      <name val="Times New Roman"/>
      <family val="1"/>
      <charset val="204"/>
    </font>
    <font>
      <sz val="9"/>
      <color rgb="FF5B5B5B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38" fillId="0" borderId="0"/>
  </cellStyleXfs>
  <cellXfs count="728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49" fontId="0" fillId="0" borderId="0" xfId="0" applyNumberFormat="1"/>
    <xf numFmtId="0" fontId="1" fillId="0" borderId="3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17" fontId="0" fillId="0" borderId="3" xfId="0" applyNumberFormat="1" applyBorder="1" applyAlignment="1">
      <alignment horizontal="center" vertical="top" wrapText="1"/>
    </xf>
    <xf numFmtId="0" fontId="0" fillId="0" borderId="3" xfId="0" applyBorder="1"/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/>
    <xf numFmtId="14" fontId="1" fillId="0" borderId="3" xfId="0" applyNumberFormat="1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justify" vertical="top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wrapText="1"/>
    </xf>
    <xf numFmtId="14" fontId="4" fillId="0" borderId="7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Fill="1" applyBorder="1"/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top" wrapText="1"/>
    </xf>
    <xf numFmtId="14" fontId="1" fillId="0" borderId="3" xfId="0" applyNumberFormat="1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4" fontId="19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14" fontId="8" fillId="0" borderId="3" xfId="0" applyNumberFormat="1" applyFont="1" applyFill="1" applyBorder="1" applyAlignment="1">
      <alignment horizontal="justify" vertical="center" wrapText="1"/>
    </xf>
    <xf numFmtId="0" fontId="3" fillId="0" borderId="3" xfId="0" applyFont="1" applyBorder="1"/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>
      <alignment horizontal="justify" vertical="center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Border="1" applyAlignment="1">
      <alignment horizontal="justify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9" fontId="8" fillId="0" borderId="3" xfId="0" applyNumberFormat="1" applyFont="1" applyFill="1" applyBorder="1" applyAlignment="1">
      <alignment horizontal="justify" vertical="center" wrapText="1"/>
    </xf>
    <xf numFmtId="49" fontId="22" fillId="0" borderId="3" xfId="0" applyNumberFormat="1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14" fontId="22" fillId="0" borderId="3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3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justify" vertical="center" wrapText="1"/>
    </xf>
    <xf numFmtId="49" fontId="20" fillId="0" borderId="3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/>
    </xf>
    <xf numFmtId="49" fontId="8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/>
    <xf numFmtId="0" fontId="21" fillId="0" borderId="3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23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justify" vertical="center"/>
    </xf>
    <xf numFmtId="0" fontId="24" fillId="0" borderId="3" xfId="0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horizontal="justify" vertical="center" wrapText="1"/>
    </xf>
    <xf numFmtId="4" fontId="25" fillId="0" borderId="3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0" fontId="26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3" xfId="0" applyFont="1" applyFill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3" xfId="0" applyFont="1" applyFill="1" applyBorder="1" applyAlignment="1">
      <alignment horizontal="justify" vertical="center"/>
    </xf>
    <xf numFmtId="49" fontId="21" fillId="0" borderId="3" xfId="0" applyNumberFormat="1" applyFont="1" applyFill="1" applyBorder="1" applyAlignment="1">
      <alignment horizontal="left" vertical="center"/>
    </xf>
    <xf numFmtId="14" fontId="21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/>
    </xf>
    <xf numFmtId="0" fontId="3" fillId="0" borderId="10" xfId="0" applyFont="1" applyFill="1" applyBorder="1"/>
    <xf numFmtId="4" fontId="5" fillId="0" borderId="10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0" fontId="20" fillId="0" borderId="3" xfId="0" applyFont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/>
    </xf>
    <xf numFmtId="0" fontId="5" fillId="0" borderId="0" xfId="0" applyFont="1" applyFill="1" applyBorder="1"/>
    <xf numFmtId="0" fontId="8" fillId="0" borderId="6" xfId="0" applyFont="1" applyFill="1" applyBorder="1" applyAlignment="1">
      <alignment horizontal="left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/>
    </xf>
    <xf numFmtId="16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24" fillId="0" borderId="10" xfId="0" applyFont="1" applyFill="1" applyBorder="1" applyAlignment="1"/>
    <xf numFmtId="0" fontId="24" fillId="0" borderId="10" xfId="0" applyFont="1" applyFill="1" applyBorder="1" applyAlignment="1">
      <alignment vertical="center"/>
    </xf>
    <xf numFmtId="0" fontId="24" fillId="0" borderId="3" xfId="0" applyFont="1" applyFill="1" applyBorder="1" applyAlignment="1"/>
    <xf numFmtId="0" fontId="24" fillId="0" borderId="3" xfId="0" applyFont="1" applyFill="1" applyBorder="1" applyAlignment="1">
      <alignment vertical="center"/>
    </xf>
    <xf numFmtId="4" fontId="24" fillId="0" borderId="3" xfId="0" applyNumberFormat="1" applyFont="1" applyFill="1" applyBorder="1" applyAlignment="1">
      <alignment vertical="center"/>
    </xf>
    <xf numFmtId="0" fontId="8" fillId="0" borderId="10" xfId="0" applyFont="1" applyFill="1" applyBorder="1" applyAlignment="1"/>
    <xf numFmtId="0" fontId="8" fillId="0" borderId="3" xfId="0" applyFont="1" applyFill="1" applyBorder="1" applyAlignment="1"/>
    <xf numFmtId="0" fontId="8" fillId="0" borderId="3" xfId="0" applyFont="1" applyFill="1" applyBorder="1" applyAlignment="1">
      <alignment vertical="center"/>
    </xf>
    <xf numFmtId="14" fontId="30" fillId="0" borderId="3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>
      <alignment horizontal="center" vertical="center"/>
    </xf>
    <xf numFmtId="14" fontId="24" fillId="0" borderId="10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justify" vertical="center"/>
    </xf>
    <xf numFmtId="0" fontId="21" fillId="0" borderId="10" xfId="0" applyFont="1" applyFill="1" applyBorder="1" applyAlignment="1">
      <alignment horizontal="justify" vertical="center"/>
    </xf>
    <xf numFmtId="49" fontId="21" fillId="0" borderId="10" xfId="0" applyNumberFormat="1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49" fontId="21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justify" vertical="center"/>
    </xf>
    <xf numFmtId="1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64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3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/>
    </xf>
    <xf numFmtId="0" fontId="1" fillId="2" borderId="2" xfId="0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justify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14" fontId="1" fillId="2" borderId="10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justify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>
      <alignment horizontal="justify" vertical="center" wrapText="1"/>
    </xf>
    <xf numFmtId="4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/>
    </xf>
    <xf numFmtId="164" fontId="1" fillId="2" borderId="6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/>
    <xf numFmtId="14" fontId="1" fillId="2" borderId="12" xfId="0" applyNumberFormat="1" applyFont="1" applyFill="1" applyBorder="1"/>
    <xf numFmtId="0" fontId="1" fillId="2" borderId="12" xfId="0" applyFont="1" applyFill="1" applyBorder="1"/>
    <xf numFmtId="4" fontId="5" fillId="2" borderId="3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center"/>
    </xf>
    <xf numFmtId="14" fontId="3" fillId="2" borderId="3" xfId="0" applyNumberFormat="1" applyFont="1" applyFill="1" applyBorder="1" applyAlignment="1">
      <alignment horizontal="justify" vertical="center" wrapText="1"/>
    </xf>
    <xf numFmtId="0" fontId="32" fillId="0" borderId="0" xfId="0" applyFont="1"/>
    <xf numFmtId="0" fontId="1" fillId="2" borderId="3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justify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166" fontId="1" fillId="0" borderId="0" xfId="0" applyNumberFormat="1" applyFont="1" applyFill="1"/>
    <xf numFmtId="166" fontId="1" fillId="0" borderId="6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8" fontId="5" fillId="2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9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>
      <alignment horizontal="left"/>
    </xf>
    <xf numFmtId="168" fontId="5" fillId="0" borderId="3" xfId="0" applyNumberFormat="1" applyFont="1" applyBorder="1" applyAlignment="1">
      <alignment wrapText="1"/>
    </xf>
    <xf numFmtId="168" fontId="5" fillId="0" borderId="3" xfId="0" applyNumberFormat="1" applyFont="1" applyFill="1" applyBorder="1" applyAlignment="1">
      <alignment wrapText="1"/>
    </xf>
    <xf numFmtId="168" fontId="5" fillId="0" borderId="6" xfId="0" applyNumberFormat="1" applyFont="1" applyFill="1" applyBorder="1" applyAlignment="1">
      <alignment wrapText="1"/>
    </xf>
    <xf numFmtId="168" fontId="5" fillId="0" borderId="10" xfId="0" applyNumberFormat="1" applyFont="1" applyFill="1" applyBorder="1" applyAlignment="1">
      <alignment wrapText="1"/>
    </xf>
    <xf numFmtId="168" fontId="5" fillId="2" borderId="3" xfId="0" applyNumberFormat="1" applyFont="1" applyFill="1" applyBorder="1" applyAlignment="1">
      <alignment wrapText="1"/>
    </xf>
    <xf numFmtId="168" fontId="33" fillId="0" borderId="3" xfId="0" applyNumberFormat="1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center" vertical="center" wrapText="1"/>
    </xf>
    <xf numFmtId="168" fontId="35" fillId="0" borderId="0" xfId="0" applyNumberFormat="1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wrapText="1"/>
    </xf>
    <xf numFmtId="0" fontId="1" fillId="0" borderId="0" xfId="0" applyFont="1" applyBorder="1"/>
    <xf numFmtId="0" fontId="27" fillId="0" borderId="10" xfId="0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 wrapText="1"/>
    </xf>
    <xf numFmtId="16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168" fontId="27" fillId="0" borderId="3" xfId="0" applyNumberFormat="1" applyFont="1" applyFill="1" applyBorder="1" applyAlignment="1">
      <alignment wrapText="1"/>
    </xf>
    <xf numFmtId="0" fontId="27" fillId="0" borderId="0" xfId="0" applyFont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168" fontId="5" fillId="3" borderId="3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17" fillId="0" borderId="6" xfId="1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0" applyNumberFormat="1" applyFont="1" applyFill="1" applyBorder="1" applyAlignment="1">
      <alignment horizontal="left" vertical="center" wrapText="1"/>
    </xf>
    <xf numFmtId="168" fontId="5" fillId="4" borderId="3" xfId="0" applyNumberFormat="1" applyFont="1" applyFill="1" applyBorder="1" applyAlignment="1">
      <alignment wrapText="1"/>
    </xf>
    <xf numFmtId="0" fontId="5" fillId="4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14" fontId="12" fillId="0" borderId="10" xfId="2" applyNumberFormat="1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3" xfId="2" applyFont="1" applyFill="1" applyBorder="1" applyAlignment="1">
      <alignment horizontal="left" vertical="center" wrapText="1"/>
    </xf>
    <xf numFmtId="49" fontId="12" fillId="0" borderId="3" xfId="2" applyNumberFormat="1" applyFont="1" applyFill="1" applyBorder="1" applyAlignment="1" applyProtection="1">
      <alignment horizontal="center" vertical="center" wrapText="1"/>
      <protection locked="0"/>
    </xf>
    <xf numFmtId="14" fontId="12" fillId="0" borderId="3" xfId="2" applyNumberFormat="1" applyFont="1" applyFill="1" applyBorder="1" applyAlignment="1">
      <alignment horizontal="center" vertical="center" wrapText="1"/>
    </xf>
    <xf numFmtId="49" fontId="12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67" fontId="5" fillId="5" borderId="3" xfId="0" applyNumberFormat="1" applyFont="1" applyFill="1" applyBorder="1" applyAlignment="1">
      <alignment horizontal="center" vertical="center"/>
    </xf>
    <xf numFmtId="167" fontId="5" fillId="5" borderId="3" xfId="0" applyNumberFormat="1" applyFont="1" applyFill="1" applyBorder="1" applyAlignment="1">
      <alignment horizontal="center" vertical="center" wrapText="1"/>
    </xf>
    <xf numFmtId="168" fontId="5" fillId="5" borderId="3" xfId="0" applyNumberFormat="1" applyFont="1" applyFill="1" applyBorder="1" applyAlignment="1">
      <alignment horizontal="center" vertical="center"/>
    </xf>
    <xf numFmtId="168" fontId="5" fillId="5" borderId="18" xfId="0" applyNumberFormat="1" applyFont="1" applyFill="1" applyBorder="1" applyAlignment="1">
      <alignment horizontal="center" vertical="center" wrapText="1"/>
    </xf>
    <xf numFmtId="168" fontId="5" fillId="5" borderId="6" xfId="0" applyNumberFormat="1" applyFont="1" applyFill="1" applyBorder="1" applyAlignment="1">
      <alignment horizontal="center" vertical="center" wrapText="1"/>
    </xf>
    <xf numFmtId="168" fontId="5" fillId="5" borderId="3" xfId="0" applyNumberFormat="1" applyFont="1" applyFill="1" applyBorder="1" applyAlignment="1">
      <alignment horizontal="center" vertical="center" wrapText="1"/>
    </xf>
    <xf numFmtId="4" fontId="27" fillId="5" borderId="3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>
      <alignment horizontal="center" vertical="center"/>
    </xf>
    <xf numFmtId="4" fontId="12" fillId="5" borderId="3" xfId="0" applyNumberFormat="1" applyFont="1" applyFill="1" applyBorder="1" applyAlignment="1">
      <alignment horizontal="center" vertical="center"/>
    </xf>
    <xf numFmtId="4" fontId="12" fillId="5" borderId="3" xfId="2" applyNumberFormat="1" applyFont="1" applyFill="1" applyBorder="1" applyAlignment="1">
      <alignment horizontal="center" vertical="center"/>
    </xf>
    <xf numFmtId="4" fontId="12" fillId="5" borderId="10" xfId="2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7" fontId="9" fillId="5" borderId="0" xfId="0" applyNumberFormat="1" applyFont="1" applyFill="1" applyAlignment="1">
      <alignment horizontal="left" vertical="center" wrapText="1"/>
    </xf>
    <xf numFmtId="167" fontId="5" fillId="5" borderId="0" xfId="0" applyNumberFormat="1" applyFont="1" applyFill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167" fontId="9" fillId="5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7" fontId="9" fillId="5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7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7" fontId="27" fillId="5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167" fontId="5" fillId="0" borderId="0" xfId="0" applyNumberFormat="1" applyFont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vertical="center"/>
    </xf>
    <xf numFmtId="49" fontId="5" fillId="6" borderId="3" xfId="0" applyNumberFormat="1" applyFont="1" applyFill="1" applyBorder="1" applyAlignment="1">
      <alignment horizontal="left" vertical="center" wrapText="1"/>
    </xf>
    <xf numFmtId="168" fontId="5" fillId="6" borderId="3" xfId="0" applyNumberFormat="1" applyFont="1" applyFill="1" applyBorder="1" applyAlignment="1">
      <alignment wrapText="1"/>
    </xf>
    <xf numFmtId="168" fontId="5" fillId="2" borderId="3" xfId="0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70" fontId="5" fillId="0" borderId="0" xfId="0" applyNumberFormat="1" applyFont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vertical="center" wrapText="1"/>
    </xf>
    <xf numFmtId="14" fontId="1" fillId="2" borderId="18" xfId="0" applyNumberFormat="1" applyFont="1" applyFill="1" applyBorder="1" applyAlignment="1">
      <alignment vertical="center" wrapText="1"/>
    </xf>
    <xf numFmtId="14" fontId="1" fillId="2" borderId="1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vertical="center" wrapText="1"/>
    </xf>
    <xf numFmtId="14" fontId="1" fillId="0" borderId="23" xfId="0" applyNumberFormat="1" applyFont="1" applyFill="1" applyBorder="1" applyAlignment="1">
      <alignment vertical="center" wrapText="1"/>
    </xf>
    <xf numFmtId="14" fontId="1" fillId="0" borderId="8" xfId="0" applyNumberFormat="1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18" xfId="0" applyFont="1" applyFill="1" applyBorder="1"/>
    <xf numFmtId="0" fontId="1" fillId="2" borderId="10" xfId="0" applyFont="1" applyFill="1" applyBorder="1"/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4" fontId="1" fillId="2" borderId="38" xfId="0" applyNumberFormat="1" applyFont="1" applyFill="1" applyBorder="1" applyAlignment="1">
      <alignment wrapText="1"/>
    </xf>
    <xf numFmtId="14" fontId="1" fillId="2" borderId="37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14" fontId="1" fillId="0" borderId="6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4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wrapText="1"/>
    </xf>
    <xf numFmtId="1" fontId="1" fillId="0" borderId="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wrapText="1"/>
    </xf>
    <xf numFmtId="14" fontId="1" fillId="2" borderId="23" xfId="0" applyNumberFormat="1" applyFont="1" applyFill="1" applyBorder="1" applyAlignment="1">
      <alignment wrapText="1"/>
    </xf>
    <xf numFmtId="14" fontId="1" fillId="2" borderId="8" xfId="0" applyNumberFormat="1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7" fontId="0" fillId="0" borderId="3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4" fontId="5" fillId="6" borderId="5" xfId="0" applyNumberFormat="1" applyFont="1" applyFill="1" applyBorder="1" applyAlignment="1">
      <alignment horizontal="center" vertical="center"/>
    </xf>
    <xf numFmtId="14" fontId="5" fillId="6" borderId="12" xfId="0" applyNumberFormat="1" applyFont="1" applyFill="1" applyBorder="1" applyAlignment="1">
      <alignment horizontal="center" vertical="center"/>
    </xf>
    <xf numFmtId="14" fontId="5" fillId="6" borderId="1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14" fontId="1" fillId="2" borderId="18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2" borderId="43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4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68" fontId="35" fillId="0" borderId="6" xfId="0" applyNumberFormat="1" applyFont="1" applyBorder="1" applyAlignment="1">
      <alignment horizontal="center" vertical="center" wrapText="1"/>
    </xf>
    <xf numFmtId="168" fontId="35" fillId="0" borderId="18" xfId="0" applyNumberFormat="1" applyFont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49" fontId="34" fillId="2" borderId="18" xfId="0" applyNumberFormat="1" applyFont="1" applyFill="1" applyBorder="1" applyAlignment="1">
      <alignment horizontal="center" vertical="center" wrapText="1"/>
    </xf>
    <xf numFmtId="49" fontId="34" fillId="2" borderId="10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168" fontId="34" fillId="0" borderId="6" xfId="0" applyNumberFormat="1" applyFont="1" applyBorder="1" applyAlignment="1">
      <alignment horizontal="center" vertical="center" wrapText="1"/>
    </xf>
    <xf numFmtId="168" fontId="34" fillId="0" borderId="18" xfId="0" applyNumberFormat="1" applyFont="1" applyBorder="1" applyAlignment="1">
      <alignment horizontal="center" vertical="center" wrapText="1"/>
    </xf>
    <xf numFmtId="168" fontId="34" fillId="0" borderId="10" xfId="0" applyNumberFormat="1" applyFont="1" applyBorder="1" applyAlignment="1">
      <alignment horizontal="center" vertical="center" wrapText="1"/>
    </xf>
    <xf numFmtId="169" fontId="34" fillId="0" borderId="21" xfId="0" applyNumberFormat="1" applyFont="1" applyBorder="1" applyAlignment="1">
      <alignment horizontal="center" vertical="center" wrapText="1"/>
    </xf>
    <xf numFmtId="169" fontId="34" fillId="0" borderId="18" xfId="0" applyNumberFormat="1" applyFont="1" applyBorder="1" applyAlignment="1">
      <alignment horizontal="center" vertical="center" wrapText="1"/>
    </xf>
    <xf numFmtId="169" fontId="34" fillId="0" borderId="10" xfId="0" applyNumberFormat="1" applyFont="1" applyBorder="1" applyAlignment="1">
      <alignment horizontal="center" vertical="center" wrapText="1"/>
    </xf>
    <xf numFmtId="168" fontId="34" fillId="0" borderId="21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4"/>
  <sheetViews>
    <sheetView view="pageBreakPreview" topLeftCell="D70" zoomScaleNormal="70" zoomScaleSheetLayoutView="100" zoomScalePageLayoutView="30" workbookViewId="0">
      <selection activeCell="F102" sqref="F102"/>
    </sheetView>
  </sheetViews>
  <sheetFormatPr defaultColWidth="9.140625" defaultRowHeight="12.75" x14ac:dyDescent="0.2"/>
  <cols>
    <col min="1" max="1" width="5.85546875" style="2" customWidth="1"/>
    <col min="2" max="2" width="10.5703125" style="11" customWidth="1"/>
    <col min="3" max="3" width="22" style="2" customWidth="1"/>
    <col min="4" max="4" width="10" style="2" customWidth="1"/>
    <col min="5" max="5" width="12.7109375" style="2" customWidth="1"/>
    <col min="6" max="6" width="21" style="2" customWidth="1"/>
    <col min="7" max="7" width="45.7109375" style="2" customWidth="1"/>
    <col min="8" max="8" width="23.28515625" style="2" customWidth="1"/>
    <col min="9" max="9" width="10" style="2" customWidth="1"/>
    <col min="10" max="10" width="18.28515625" style="2" customWidth="1"/>
    <col min="11" max="11" width="11.7109375" style="1" customWidth="1"/>
    <col min="12" max="16384" width="9.140625" style="1"/>
  </cols>
  <sheetData>
    <row r="1" spans="1:11" x14ac:dyDescent="0.2">
      <c r="A1" s="601" t="s">
        <v>19</v>
      </c>
      <c r="B1" s="601"/>
      <c r="C1" s="601"/>
      <c r="D1" s="601"/>
      <c r="E1" s="601"/>
      <c r="F1" s="601"/>
    </row>
    <row r="2" spans="1:11" x14ac:dyDescent="0.2">
      <c r="A2" s="601" t="s">
        <v>20</v>
      </c>
      <c r="B2" s="601"/>
      <c r="C2" s="601"/>
      <c r="D2" s="601"/>
      <c r="E2" s="601"/>
      <c r="F2" s="601"/>
    </row>
    <row r="3" spans="1:11" ht="19.5" x14ac:dyDescent="0.35">
      <c r="A3" s="602" t="s">
        <v>331</v>
      </c>
      <c r="B3" s="602"/>
      <c r="C3" s="602"/>
      <c r="D3" s="602"/>
      <c r="E3" s="602"/>
      <c r="F3" s="602"/>
      <c r="G3" s="602"/>
      <c r="H3" s="602"/>
      <c r="I3" s="602"/>
      <c r="J3" s="602"/>
    </row>
    <row r="5" spans="1:11" s="7" customFormat="1" ht="75" customHeight="1" x14ac:dyDescent="0.2">
      <c r="A5" s="4" t="s">
        <v>7</v>
      </c>
      <c r="B5" s="8" t="s">
        <v>330</v>
      </c>
      <c r="C5" s="6" t="s">
        <v>8</v>
      </c>
      <c r="D5" s="6" t="s">
        <v>9</v>
      </c>
      <c r="E5" s="6" t="s">
        <v>10</v>
      </c>
      <c r="F5" s="4" t="s">
        <v>11</v>
      </c>
      <c r="G5" s="6" t="s">
        <v>18</v>
      </c>
      <c r="H5" s="6" t="s">
        <v>12</v>
      </c>
      <c r="I5" s="39" t="s">
        <v>37</v>
      </c>
      <c r="J5" s="13" t="s">
        <v>16</v>
      </c>
      <c r="K5" s="43" t="s">
        <v>368</v>
      </c>
    </row>
    <row r="6" spans="1:11" ht="53.25" customHeight="1" x14ac:dyDescent="0.2">
      <c r="A6" s="585">
        <v>1</v>
      </c>
      <c r="B6" s="495" t="s">
        <v>342</v>
      </c>
      <c r="C6" s="531" t="s">
        <v>337</v>
      </c>
      <c r="D6" s="518" t="s">
        <v>13</v>
      </c>
      <c r="E6" s="575" t="s">
        <v>32</v>
      </c>
      <c r="F6" s="532"/>
      <c r="G6" s="4" t="s">
        <v>332</v>
      </c>
      <c r="H6" s="533" t="s">
        <v>328</v>
      </c>
      <c r="I6" s="536">
        <v>41381</v>
      </c>
      <c r="J6" s="510">
        <v>45450</v>
      </c>
      <c r="K6" s="490">
        <v>9214103</v>
      </c>
    </row>
    <row r="7" spans="1:11" x14ac:dyDescent="0.2">
      <c r="A7" s="585"/>
      <c r="B7" s="496"/>
      <c r="C7" s="539"/>
      <c r="D7" s="519"/>
      <c r="E7" s="532"/>
      <c r="F7" s="532"/>
      <c r="G7" s="10">
        <v>45450</v>
      </c>
      <c r="H7" s="534"/>
      <c r="I7" s="537"/>
      <c r="J7" s="510"/>
      <c r="K7" s="491"/>
    </row>
    <row r="8" spans="1:11" x14ac:dyDescent="0.2">
      <c r="A8" s="585"/>
      <c r="B8" s="496"/>
      <c r="C8" s="539"/>
      <c r="D8" s="519"/>
      <c r="E8" s="518"/>
      <c r="F8" s="532"/>
      <c r="G8" s="5" t="s">
        <v>28</v>
      </c>
      <c r="H8" s="534"/>
      <c r="I8" s="537"/>
      <c r="J8" s="510"/>
      <c r="K8" s="491"/>
    </row>
    <row r="9" spans="1:11" ht="12.75" customHeight="1" x14ac:dyDescent="0.2">
      <c r="A9" s="585"/>
      <c r="B9" s="496"/>
      <c r="C9" s="539"/>
      <c r="D9" s="519"/>
      <c r="E9" s="575"/>
      <c r="F9" s="532"/>
      <c r="G9" s="27">
        <v>41365</v>
      </c>
      <c r="H9" s="535"/>
      <c r="I9" s="538"/>
      <c r="J9" s="510"/>
      <c r="K9" s="507"/>
    </row>
    <row r="10" spans="1:11" ht="78" customHeight="1" x14ac:dyDescent="0.2">
      <c r="A10" s="585">
        <v>2</v>
      </c>
      <c r="B10" s="597" t="s">
        <v>336</v>
      </c>
      <c r="C10" s="531" t="s">
        <v>337</v>
      </c>
      <c r="D10" s="518" t="s">
        <v>13</v>
      </c>
      <c r="E10" s="540" t="s">
        <v>17</v>
      </c>
      <c r="F10" s="532" t="s">
        <v>333</v>
      </c>
      <c r="G10" s="4" t="s">
        <v>334</v>
      </c>
      <c r="H10" s="533" t="s">
        <v>335</v>
      </c>
      <c r="I10" s="536">
        <v>41429</v>
      </c>
      <c r="J10" s="510">
        <v>492000</v>
      </c>
      <c r="K10" s="490">
        <v>9249615</v>
      </c>
    </row>
    <row r="11" spans="1:11" x14ac:dyDescent="0.2">
      <c r="A11" s="585"/>
      <c r="B11" s="578"/>
      <c r="C11" s="539"/>
      <c r="D11" s="519"/>
      <c r="E11" s="540"/>
      <c r="F11" s="532"/>
      <c r="G11" s="10">
        <v>494333.34</v>
      </c>
      <c r="H11" s="534"/>
      <c r="I11" s="537"/>
      <c r="J11" s="510"/>
      <c r="K11" s="491"/>
    </row>
    <row r="12" spans="1:11" x14ac:dyDescent="0.2">
      <c r="A12" s="585"/>
      <c r="B12" s="578"/>
      <c r="C12" s="539"/>
      <c r="D12" s="519"/>
      <c r="E12" s="540"/>
      <c r="F12" s="532"/>
      <c r="G12" s="5" t="s">
        <v>28</v>
      </c>
      <c r="H12" s="534"/>
      <c r="I12" s="537"/>
      <c r="J12" s="510"/>
      <c r="K12" s="491"/>
    </row>
    <row r="13" spans="1:11" ht="14.25" customHeight="1" x14ac:dyDescent="0.2">
      <c r="A13" s="585"/>
      <c r="B13" s="578"/>
      <c r="C13" s="539"/>
      <c r="D13" s="519"/>
      <c r="E13" s="540"/>
      <c r="F13" s="532"/>
      <c r="G13" s="27">
        <v>41365</v>
      </c>
      <c r="H13" s="535"/>
      <c r="I13" s="538"/>
      <c r="J13" s="510"/>
      <c r="K13" s="507"/>
    </row>
    <row r="14" spans="1:11" ht="54.75" customHeight="1" x14ac:dyDescent="0.2">
      <c r="A14" s="585">
        <f>A10+1</f>
        <v>3</v>
      </c>
      <c r="B14" s="597" t="s">
        <v>341</v>
      </c>
      <c r="C14" s="531" t="s">
        <v>337</v>
      </c>
      <c r="D14" s="518" t="s">
        <v>13</v>
      </c>
      <c r="E14" s="532" t="s">
        <v>41</v>
      </c>
      <c r="F14" s="532" t="s">
        <v>338</v>
      </c>
      <c r="G14" s="4" t="s">
        <v>339</v>
      </c>
      <c r="H14" s="542" t="s">
        <v>14</v>
      </c>
      <c r="I14" s="598"/>
      <c r="J14" s="510">
        <v>480000</v>
      </c>
      <c r="K14" s="490">
        <v>2221010</v>
      </c>
    </row>
    <row r="15" spans="1:11" x14ac:dyDescent="0.2">
      <c r="A15" s="585"/>
      <c r="B15" s="578"/>
      <c r="C15" s="539"/>
      <c r="D15" s="519"/>
      <c r="E15" s="532"/>
      <c r="F15" s="532"/>
      <c r="G15" s="10">
        <v>480000</v>
      </c>
      <c r="H15" s="543"/>
      <c r="I15" s="599"/>
      <c r="J15" s="510"/>
      <c r="K15" s="491"/>
    </row>
    <row r="16" spans="1:11" x14ac:dyDescent="0.2">
      <c r="A16" s="585"/>
      <c r="B16" s="578"/>
      <c r="C16" s="539"/>
      <c r="D16" s="519"/>
      <c r="E16" s="532"/>
      <c r="F16" s="532"/>
      <c r="G16" s="28" t="s">
        <v>28</v>
      </c>
      <c r="H16" s="543"/>
      <c r="I16" s="599"/>
      <c r="J16" s="510"/>
      <c r="K16" s="491"/>
    </row>
    <row r="17" spans="1:11" ht="13.5" customHeight="1" x14ac:dyDescent="0.2">
      <c r="A17" s="585"/>
      <c r="B17" s="578"/>
      <c r="C17" s="539"/>
      <c r="D17" s="519"/>
      <c r="E17" s="532"/>
      <c r="F17" s="541"/>
      <c r="G17" s="29">
        <v>41609</v>
      </c>
      <c r="H17" s="588"/>
      <c r="I17" s="600"/>
      <c r="J17" s="510"/>
      <c r="K17" s="507"/>
    </row>
    <row r="18" spans="1:11" ht="41.25" customHeight="1" x14ac:dyDescent="0.2">
      <c r="A18" s="585">
        <f>A14+1</f>
        <v>4</v>
      </c>
      <c r="B18" s="597" t="s">
        <v>343</v>
      </c>
      <c r="C18" s="531" t="s">
        <v>337</v>
      </c>
      <c r="D18" s="518" t="s">
        <v>13</v>
      </c>
      <c r="E18" s="540" t="s">
        <v>17</v>
      </c>
      <c r="F18" s="541" t="s">
        <v>344</v>
      </c>
      <c r="G18" s="38" t="s">
        <v>340</v>
      </c>
      <c r="H18" s="542" t="s">
        <v>346</v>
      </c>
      <c r="I18" s="598"/>
      <c r="J18" s="510">
        <v>111000</v>
      </c>
      <c r="K18" s="490">
        <v>7499090</v>
      </c>
    </row>
    <row r="19" spans="1:11" x14ac:dyDescent="0.2">
      <c r="A19" s="585"/>
      <c r="B19" s="578"/>
      <c r="C19" s="539"/>
      <c r="D19" s="519"/>
      <c r="E19" s="540"/>
      <c r="F19" s="532"/>
      <c r="G19" s="37">
        <v>250000</v>
      </c>
      <c r="H19" s="543"/>
      <c r="I19" s="599"/>
      <c r="J19" s="510"/>
      <c r="K19" s="491"/>
    </row>
    <row r="20" spans="1:11" x14ac:dyDescent="0.2">
      <c r="A20" s="585"/>
      <c r="B20" s="578"/>
      <c r="C20" s="539"/>
      <c r="D20" s="519"/>
      <c r="E20" s="540"/>
      <c r="F20" s="532"/>
      <c r="G20" s="28" t="s">
        <v>28</v>
      </c>
      <c r="H20" s="543"/>
      <c r="I20" s="599"/>
      <c r="J20" s="510"/>
      <c r="K20" s="491"/>
    </row>
    <row r="21" spans="1:11" ht="12.75" customHeight="1" x14ac:dyDescent="0.2">
      <c r="A21" s="585"/>
      <c r="B21" s="578"/>
      <c r="C21" s="539"/>
      <c r="D21" s="519"/>
      <c r="E21" s="540"/>
      <c r="F21" s="532"/>
      <c r="G21" s="29">
        <v>41609</v>
      </c>
      <c r="H21" s="588"/>
      <c r="I21" s="600"/>
      <c r="J21" s="510"/>
      <c r="K21" s="507"/>
    </row>
    <row r="22" spans="1:11" ht="69" customHeight="1" x14ac:dyDescent="0.2">
      <c r="A22" s="593">
        <v>5</v>
      </c>
      <c r="B22" s="594" t="s">
        <v>350</v>
      </c>
      <c r="C22" s="531" t="s">
        <v>337</v>
      </c>
      <c r="D22" s="518" t="s">
        <v>13</v>
      </c>
      <c r="E22" s="532" t="s">
        <v>41</v>
      </c>
      <c r="F22" s="541" t="s">
        <v>347</v>
      </c>
      <c r="G22" s="33" t="s">
        <v>345</v>
      </c>
      <c r="H22" s="542" t="s">
        <v>335</v>
      </c>
      <c r="I22" s="595">
        <v>41555</v>
      </c>
      <c r="J22" s="510">
        <v>300000</v>
      </c>
      <c r="K22" s="490">
        <v>9249105</v>
      </c>
    </row>
    <row r="23" spans="1:11" x14ac:dyDescent="0.2">
      <c r="A23" s="576"/>
      <c r="B23" s="587"/>
      <c r="C23" s="539"/>
      <c r="D23" s="519"/>
      <c r="E23" s="532"/>
      <c r="F23" s="532"/>
      <c r="G23" s="37">
        <v>300000</v>
      </c>
      <c r="H23" s="543"/>
      <c r="I23" s="590"/>
      <c r="J23" s="510"/>
      <c r="K23" s="491"/>
    </row>
    <row r="24" spans="1:11" x14ac:dyDescent="0.2">
      <c r="A24" s="576"/>
      <c r="B24" s="587"/>
      <c r="C24" s="539"/>
      <c r="D24" s="519"/>
      <c r="E24" s="532"/>
      <c r="F24" s="532"/>
      <c r="G24" s="28" t="s">
        <v>28</v>
      </c>
      <c r="H24" s="543"/>
      <c r="I24" s="590"/>
      <c r="J24" s="510"/>
      <c r="K24" s="491"/>
    </row>
    <row r="25" spans="1:11" ht="14.25" customHeight="1" x14ac:dyDescent="0.2">
      <c r="A25" s="576"/>
      <c r="B25" s="587"/>
      <c r="C25" s="539"/>
      <c r="D25" s="519"/>
      <c r="E25" s="518"/>
      <c r="F25" s="567"/>
      <c r="G25" s="32">
        <v>41548</v>
      </c>
      <c r="H25" s="543"/>
      <c r="I25" s="596"/>
      <c r="J25" s="510"/>
      <c r="K25" s="507"/>
    </row>
    <row r="26" spans="1:11" ht="57.75" customHeight="1" x14ac:dyDescent="0.2">
      <c r="A26" s="565">
        <v>6</v>
      </c>
      <c r="B26" s="495" t="s">
        <v>352</v>
      </c>
      <c r="C26" s="497" t="s">
        <v>337</v>
      </c>
      <c r="D26" s="497" t="s">
        <v>13</v>
      </c>
      <c r="E26" s="540" t="s">
        <v>17</v>
      </c>
      <c r="F26" s="497" t="s">
        <v>353</v>
      </c>
      <c r="G26" s="29" t="s">
        <v>354</v>
      </c>
      <c r="H26" s="546" t="s">
        <v>355</v>
      </c>
      <c r="I26" s="562"/>
      <c r="J26" s="510">
        <v>239000</v>
      </c>
      <c r="K26" s="582">
        <v>9249613</v>
      </c>
    </row>
    <row r="27" spans="1:11" ht="14.25" customHeight="1" x14ac:dyDescent="0.2">
      <c r="A27" s="565"/>
      <c r="B27" s="496"/>
      <c r="C27" s="497"/>
      <c r="D27" s="497"/>
      <c r="E27" s="540"/>
      <c r="F27" s="497"/>
      <c r="G27" s="34">
        <v>240000</v>
      </c>
      <c r="H27" s="591"/>
      <c r="I27" s="563"/>
      <c r="J27" s="510"/>
      <c r="K27" s="583"/>
    </row>
    <row r="28" spans="1:11" ht="14.25" customHeight="1" x14ac:dyDescent="0.2">
      <c r="A28" s="565"/>
      <c r="B28" s="496"/>
      <c r="C28" s="497"/>
      <c r="D28" s="497"/>
      <c r="E28" s="540"/>
      <c r="F28" s="497"/>
      <c r="G28" s="28" t="s">
        <v>28</v>
      </c>
      <c r="H28" s="591"/>
      <c r="I28" s="563"/>
      <c r="J28" s="510"/>
      <c r="K28" s="583"/>
    </row>
    <row r="29" spans="1:11" ht="16.5" customHeight="1" x14ac:dyDescent="0.2">
      <c r="A29" s="565"/>
      <c r="B29" s="496"/>
      <c r="C29" s="497"/>
      <c r="D29" s="497"/>
      <c r="E29" s="540"/>
      <c r="F29" s="497"/>
      <c r="G29" s="29">
        <v>41609</v>
      </c>
      <c r="H29" s="592"/>
      <c r="I29" s="581"/>
      <c r="J29" s="510"/>
      <c r="K29" s="584"/>
    </row>
    <row r="30" spans="1:11" ht="34.5" customHeight="1" x14ac:dyDescent="0.2">
      <c r="A30" s="577">
        <v>7</v>
      </c>
      <c r="B30" s="586" t="s">
        <v>357</v>
      </c>
      <c r="C30" s="539" t="s">
        <v>337</v>
      </c>
      <c r="D30" s="519" t="s">
        <v>13</v>
      </c>
      <c r="E30" s="575" t="s">
        <v>41</v>
      </c>
      <c r="F30" s="575" t="s">
        <v>363</v>
      </c>
      <c r="G30" s="9" t="s">
        <v>348</v>
      </c>
      <c r="H30" s="543" t="s">
        <v>351</v>
      </c>
      <c r="I30" s="589">
        <v>41541</v>
      </c>
      <c r="J30" s="510">
        <v>591500</v>
      </c>
      <c r="K30" s="490">
        <v>1721011</v>
      </c>
    </row>
    <row r="31" spans="1:11" x14ac:dyDescent="0.2">
      <c r="A31" s="585"/>
      <c r="B31" s="587"/>
      <c r="C31" s="539"/>
      <c r="D31" s="519"/>
      <c r="E31" s="532"/>
      <c r="F31" s="532"/>
      <c r="G31" s="10">
        <v>700000</v>
      </c>
      <c r="H31" s="543"/>
      <c r="I31" s="590"/>
      <c r="J31" s="510"/>
      <c r="K31" s="491"/>
    </row>
    <row r="32" spans="1:11" x14ac:dyDescent="0.2">
      <c r="A32" s="585"/>
      <c r="B32" s="587"/>
      <c r="C32" s="539"/>
      <c r="D32" s="519"/>
      <c r="E32" s="532"/>
      <c r="F32" s="532"/>
      <c r="G32" s="28" t="s">
        <v>28</v>
      </c>
      <c r="H32" s="543"/>
      <c r="I32" s="590"/>
      <c r="J32" s="510"/>
      <c r="K32" s="491"/>
    </row>
    <row r="33" spans="1:11" x14ac:dyDescent="0.2">
      <c r="A33" s="585"/>
      <c r="B33" s="587"/>
      <c r="C33" s="539"/>
      <c r="D33" s="519"/>
      <c r="E33" s="532"/>
      <c r="F33" s="541"/>
      <c r="G33" s="29">
        <v>41487</v>
      </c>
      <c r="H33" s="588"/>
      <c r="I33" s="590"/>
      <c r="J33" s="510"/>
      <c r="K33" s="507"/>
    </row>
    <row r="34" spans="1:11" hidden="1" x14ac:dyDescent="0.2">
      <c r="A34" s="576"/>
      <c r="B34" s="578"/>
      <c r="C34" s="539"/>
      <c r="D34" s="532"/>
      <c r="E34" s="532"/>
      <c r="F34" s="532"/>
      <c r="G34" s="21"/>
      <c r="H34" s="4"/>
      <c r="I34" s="40"/>
      <c r="J34" s="44"/>
      <c r="K34" s="45"/>
    </row>
    <row r="35" spans="1:11" hidden="1" x14ac:dyDescent="0.2">
      <c r="A35" s="576"/>
      <c r="B35" s="578"/>
      <c r="C35" s="539"/>
      <c r="D35" s="532"/>
      <c r="E35" s="532"/>
      <c r="F35" s="532"/>
      <c r="G35" s="5"/>
      <c r="H35" s="4"/>
      <c r="I35" s="41"/>
      <c r="J35" s="44"/>
      <c r="K35" s="45"/>
    </row>
    <row r="36" spans="1:11" hidden="1" x14ac:dyDescent="0.2">
      <c r="A36" s="577"/>
      <c r="B36" s="579"/>
      <c r="C36" s="539"/>
      <c r="D36" s="532"/>
      <c r="E36" s="532"/>
      <c r="F36" s="532"/>
      <c r="G36" s="8"/>
      <c r="H36" s="3"/>
      <c r="I36" s="42"/>
      <c r="J36" s="22"/>
      <c r="K36" s="46"/>
    </row>
    <row r="37" spans="1:11" ht="54" customHeight="1" x14ac:dyDescent="0.2">
      <c r="A37" s="565">
        <v>8</v>
      </c>
      <c r="B37" s="572" t="s">
        <v>370</v>
      </c>
      <c r="C37" s="574" t="s">
        <v>337</v>
      </c>
      <c r="D37" s="519" t="s">
        <v>13</v>
      </c>
      <c r="E37" s="575" t="s">
        <v>41</v>
      </c>
      <c r="F37" s="575" t="s">
        <v>361</v>
      </c>
      <c r="G37" s="47" t="s">
        <v>360</v>
      </c>
      <c r="H37" s="560" t="s">
        <v>359</v>
      </c>
      <c r="I37" s="562"/>
      <c r="J37" s="510">
        <v>300000</v>
      </c>
      <c r="K37" s="582">
        <v>9241427</v>
      </c>
    </row>
    <row r="38" spans="1:11" x14ac:dyDescent="0.2">
      <c r="A38" s="565"/>
      <c r="B38" s="573"/>
      <c r="C38" s="516"/>
      <c r="D38" s="519"/>
      <c r="E38" s="532"/>
      <c r="F38" s="532"/>
      <c r="G38" s="34">
        <v>300000</v>
      </c>
      <c r="H38" s="561"/>
      <c r="I38" s="563"/>
      <c r="J38" s="510"/>
      <c r="K38" s="583"/>
    </row>
    <row r="39" spans="1:11" x14ac:dyDescent="0.2">
      <c r="A39" s="565"/>
      <c r="B39" s="573"/>
      <c r="C39" s="516"/>
      <c r="D39" s="519"/>
      <c r="E39" s="532"/>
      <c r="F39" s="532"/>
      <c r="G39" s="28" t="s">
        <v>28</v>
      </c>
      <c r="H39" s="561"/>
      <c r="I39" s="563"/>
      <c r="J39" s="510"/>
      <c r="K39" s="583"/>
    </row>
    <row r="40" spans="1:11" x14ac:dyDescent="0.2">
      <c r="A40" s="565"/>
      <c r="B40" s="573"/>
      <c r="C40" s="516"/>
      <c r="D40" s="519"/>
      <c r="E40" s="532"/>
      <c r="F40" s="541"/>
      <c r="G40" s="29">
        <v>41609</v>
      </c>
      <c r="H40" s="580"/>
      <c r="I40" s="581"/>
      <c r="J40" s="510"/>
      <c r="K40" s="584"/>
    </row>
    <row r="41" spans="1:11" ht="12.75" hidden="1" customHeight="1" x14ac:dyDescent="0.2">
      <c r="A41" s="565"/>
      <c r="B41" s="496"/>
      <c r="C41" s="539"/>
      <c r="D41" s="497"/>
      <c r="E41" s="497"/>
      <c r="F41" s="497"/>
      <c r="G41" s="24"/>
      <c r="H41" s="30"/>
      <c r="I41" s="49"/>
      <c r="J41" s="22"/>
      <c r="K41" s="46"/>
    </row>
    <row r="42" spans="1:11" ht="12.75" hidden="1" customHeight="1" x14ac:dyDescent="0.2">
      <c r="A42" s="565"/>
      <c r="B42" s="496"/>
      <c r="C42" s="539"/>
      <c r="D42" s="497"/>
      <c r="E42" s="497"/>
      <c r="F42" s="497"/>
      <c r="G42" s="24"/>
      <c r="H42" s="30"/>
      <c r="I42" s="49"/>
      <c r="J42" s="22"/>
      <c r="K42" s="46"/>
    </row>
    <row r="43" spans="1:11" ht="3.75" hidden="1" customHeight="1" x14ac:dyDescent="0.2">
      <c r="A43" s="565"/>
      <c r="B43" s="496"/>
      <c r="C43" s="497"/>
      <c r="D43" s="497"/>
      <c r="E43" s="497"/>
      <c r="F43" s="497"/>
      <c r="G43" s="25"/>
      <c r="H43" s="30"/>
      <c r="I43" s="49"/>
      <c r="J43" s="22"/>
      <c r="K43" s="45"/>
    </row>
    <row r="44" spans="1:11" ht="12.75" hidden="1" customHeight="1" x14ac:dyDescent="0.2">
      <c r="A44" s="565"/>
      <c r="B44" s="496"/>
      <c r="C44" s="497"/>
      <c r="D44" s="497"/>
      <c r="E44" s="497"/>
      <c r="F44" s="497"/>
      <c r="G44" s="24"/>
      <c r="H44" s="30"/>
      <c r="I44" s="49"/>
      <c r="J44" s="22"/>
      <c r="K44" s="45"/>
    </row>
    <row r="45" spans="1:11" ht="12.75" hidden="1" customHeight="1" x14ac:dyDescent="0.2">
      <c r="A45" s="565"/>
      <c r="B45" s="496"/>
      <c r="C45" s="497"/>
      <c r="D45" s="497"/>
      <c r="E45" s="497"/>
      <c r="F45" s="497"/>
      <c r="G45" s="23"/>
      <c r="H45" s="30"/>
      <c r="I45" s="49"/>
      <c r="J45" s="22"/>
      <c r="K45" s="45"/>
    </row>
    <row r="46" spans="1:11" ht="12.75" hidden="1" customHeight="1" x14ac:dyDescent="0.2">
      <c r="A46" s="569"/>
      <c r="B46" s="571"/>
      <c r="C46" s="539"/>
      <c r="D46" s="497"/>
      <c r="E46" s="497"/>
      <c r="F46" s="497"/>
      <c r="G46" s="25"/>
      <c r="H46" s="31"/>
      <c r="I46" s="49"/>
      <c r="J46" s="22"/>
      <c r="K46" s="45"/>
    </row>
    <row r="47" spans="1:11" ht="12.75" hidden="1" customHeight="1" x14ac:dyDescent="0.2">
      <c r="A47" s="569"/>
      <c r="B47" s="571"/>
      <c r="C47" s="539"/>
      <c r="D47" s="497"/>
      <c r="E47" s="497"/>
      <c r="F47" s="497"/>
      <c r="G47" s="24"/>
      <c r="H47" s="31"/>
      <c r="I47" s="49"/>
      <c r="J47" s="22"/>
      <c r="K47" s="45"/>
    </row>
    <row r="48" spans="1:11" ht="12.75" hidden="1" customHeight="1" x14ac:dyDescent="0.2">
      <c r="A48" s="570"/>
      <c r="B48" s="571"/>
      <c r="C48" s="539"/>
      <c r="D48" s="497"/>
      <c r="E48" s="497"/>
      <c r="F48" s="497"/>
      <c r="G48" s="24"/>
      <c r="H48" s="31"/>
      <c r="I48" s="49"/>
      <c r="J48" s="22"/>
      <c r="K48" s="45"/>
    </row>
    <row r="49" spans="1:11" ht="53.25" customHeight="1" x14ac:dyDescent="0.2">
      <c r="A49" s="565">
        <v>9</v>
      </c>
      <c r="B49" s="495" t="s">
        <v>358</v>
      </c>
      <c r="C49" s="497" t="s">
        <v>337</v>
      </c>
      <c r="D49" s="531" t="s">
        <v>13</v>
      </c>
      <c r="E49" s="532" t="s">
        <v>41</v>
      </c>
      <c r="F49" s="532" t="s">
        <v>362</v>
      </c>
      <c r="G49" s="47" t="s">
        <v>349</v>
      </c>
      <c r="H49" s="560" t="s">
        <v>356</v>
      </c>
      <c r="I49" s="562"/>
      <c r="J49" s="510">
        <v>14339122.630000001</v>
      </c>
      <c r="K49" s="564" t="s">
        <v>367</v>
      </c>
    </row>
    <row r="50" spans="1:11" x14ac:dyDescent="0.2">
      <c r="A50" s="565"/>
      <c r="B50" s="496"/>
      <c r="C50" s="497"/>
      <c r="D50" s="539"/>
      <c r="E50" s="532"/>
      <c r="F50" s="532"/>
      <c r="G50" s="25">
        <v>14339122.630000001</v>
      </c>
      <c r="H50" s="561"/>
      <c r="I50" s="563"/>
      <c r="J50" s="510"/>
      <c r="K50" s="491"/>
    </row>
    <row r="51" spans="1:11" x14ac:dyDescent="0.2">
      <c r="A51" s="565"/>
      <c r="B51" s="496"/>
      <c r="C51" s="497"/>
      <c r="D51" s="539"/>
      <c r="E51" s="532"/>
      <c r="F51" s="532"/>
      <c r="G51" s="28" t="s">
        <v>28</v>
      </c>
      <c r="H51" s="561"/>
      <c r="I51" s="563"/>
      <c r="J51" s="510"/>
      <c r="K51" s="491"/>
    </row>
    <row r="52" spans="1:11" ht="15" customHeight="1" x14ac:dyDescent="0.2">
      <c r="A52" s="566"/>
      <c r="B52" s="496"/>
      <c r="C52" s="497"/>
      <c r="D52" s="539"/>
      <c r="E52" s="518"/>
      <c r="F52" s="567"/>
      <c r="G52" s="32">
        <v>41487</v>
      </c>
      <c r="H52" s="561"/>
      <c r="I52" s="563"/>
      <c r="J52" s="510"/>
      <c r="K52" s="507"/>
    </row>
    <row r="53" spans="1:11" ht="76.5" customHeight="1" x14ac:dyDescent="0.2">
      <c r="A53" s="492">
        <v>10</v>
      </c>
      <c r="B53" s="512" t="s">
        <v>375</v>
      </c>
      <c r="C53" s="515" t="s">
        <v>337</v>
      </c>
      <c r="D53" s="552" t="s">
        <v>13</v>
      </c>
      <c r="E53" s="518" t="s">
        <v>41</v>
      </c>
      <c r="F53" s="520" t="s">
        <v>374</v>
      </c>
      <c r="G53" s="33" t="s">
        <v>364</v>
      </c>
      <c r="H53" s="556" t="s">
        <v>373</v>
      </c>
      <c r="I53" s="568">
        <v>41598</v>
      </c>
      <c r="J53" s="504">
        <v>358785.56</v>
      </c>
      <c r="K53" s="490">
        <v>4540030</v>
      </c>
    </row>
    <row r="54" spans="1:11" x14ac:dyDescent="0.2">
      <c r="A54" s="493"/>
      <c r="B54" s="513"/>
      <c r="C54" s="516"/>
      <c r="D54" s="517"/>
      <c r="E54" s="519"/>
      <c r="F54" s="521"/>
      <c r="G54" s="35">
        <v>396466.17</v>
      </c>
      <c r="H54" s="523"/>
      <c r="I54" s="525"/>
      <c r="J54" s="505"/>
      <c r="K54" s="491"/>
    </row>
    <row r="55" spans="1:11" x14ac:dyDescent="0.2">
      <c r="A55" s="493"/>
      <c r="B55" s="513"/>
      <c r="C55" s="516"/>
      <c r="D55" s="517"/>
      <c r="E55" s="519"/>
      <c r="F55" s="521"/>
      <c r="G55" s="28" t="s">
        <v>28</v>
      </c>
      <c r="H55" s="523"/>
      <c r="I55" s="525"/>
      <c r="J55" s="505"/>
      <c r="K55" s="491"/>
    </row>
    <row r="56" spans="1:11" x14ac:dyDescent="0.2">
      <c r="A56" s="494"/>
      <c r="B56" s="514"/>
      <c r="C56" s="551"/>
      <c r="D56" s="553"/>
      <c r="E56" s="554"/>
      <c r="F56" s="555"/>
      <c r="G56" s="32">
        <v>41593</v>
      </c>
      <c r="H56" s="547"/>
      <c r="I56" s="526"/>
      <c r="J56" s="506"/>
      <c r="K56" s="507"/>
    </row>
    <row r="57" spans="1:11" ht="54" customHeight="1" x14ac:dyDescent="0.2">
      <c r="A57" s="492">
        <v>11</v>
      </c>
      <c r="B57" s="512" t="s">
        <v>382</v>
      </c>
      <c r="C57" s="515" t="s">
        <v>337</v>
      </c>
      <c r="D57" s="552" t="s">
        <v>13</v>
      </c>
      <c r="E57" s="518" t="s">
        <v>366</v>
      </c>
      <c r="F57" s="520" t="s">
        <v>383</v>
      </c>
      <c r="G57" s="36" t="s">
        <v>365</v>
      </c>
      <c r="H57" s="556" t="s">
        <v>381</v>
      </c>
      <c r="I57" s="557">
        <v>41606</v>
      </c>
      <c r="J57" s="504">
        <v>398600</v>
      </c>
      <c r="K57" s="490">
        <v>9249105</v>
      </c>
    </row>
    <row r="58" spans="1:11" x14ac:dyDescent="0.2">
      <c r="A58" s="493"/>
      <c r="B58" s="513"/>
      <c r="C58" s="516"/>
      <c r="D58" s="517"/>
      <c r="E58" s="519"/>
      <c r="F58" s="521"/>
      <c r="G58" s="35">
        <v>399800</v>
      </c>
      <c r="H58" s="523"/>
      <c r="I58" s="558"/>
      <c r="J58" s="505"/>
      <c r="K58" s="491"/>
    </row>
    <row r="59" spans="1:11" x14ac:dyDescent="0.2">
      <c r="A59" s="493"/>
      <c r="B59" s="513"/>
      <c r="C59" s="516"/>
      <c r="D59" s="517"/>
      <c r="E59" s="519"/>
      <c r="F59" s="521"/>
      <c r="G59" s="28" t="s">
        <v>28</v>
      </c>
      <c r="H59" s="523"/>
      <c r="I59" s="558"/>
      <c r="J59" s="505"/>
      <c r="K59" s="491"/>
    </row>
    <row r="60" spans="1:11" x14ac:dyDescent="0.2">
      <c r="A60" s="494"/>
      <c r="B60" s="514"/>
      <c r="C60" s="551"/>
      <c r="D60" s="553"/>
      <c r="E60" s="554"/>
      <c r="F60" s="555"/>
      <c r="G60" s="32">
        <v>41593</v>
      </c>
      <c r="H60" s="547"/>
      <c r="I60" s="559"/>
      <c r="J60" s="506"/>
      <c r="K60" s="507"/>
    </row>
    <row r="61" spans="1:11" ht="63.75" customHeight="1" x14ac:dyDescent="0.2">
      <c r="A61" s="492">
        <v>12</v>
      </c>
      <c r="B61" s="512" t="s">
        <v>372</v>
      </c>
      <c r="C61" s="531" t="s">
        <v>337</v>
      </c>
      <c r="D61" s="518" t="s">
        <v>13</v>
      </c>
      <c r="E61" s="540" t="s">
        <v>17</v>
      </c>
      <c r="F61" s="541" t="s">
        <v>371</v>
      </c>
      <c r="G61" s="33" t="s">
        <v>369</v>
      </c>
      <c r="H61" s="546" t="s">
        <v>329</v>
      </c>
      <c r="I61" s="548"/>
      <c r="J61" s="504">
        <v>149700</v>
      </c>
      <c r="K61" s="490">
        <v>9249613</v>
      </c>
    </row>
    <row r="62" spans="1:11" x14ac:dyDescent="0.2">
      <c r="A62" s="493"/>
      <c r="B62" s="513"/>
      <c r="C62" s="539"/>
      <c r="D62" s="519"/>
      <c r="E62" s="540"/>
      <c r="F62" s="532"/>
      <c r="G62" s="35">
        <v>150300</v>
      </c>
      <c r="H62" s="523"/>
      <c r="I62" s="549"/>
      <c r="J62" s="505"/>
      <c r="K62" s="491"/>
    </row>
    <row r="63" spans="1:11" x14ac:dyDescent="0.2">
      <c r="A63" s="493"/>
      <c r="B63" s="513"/>
      <c r="C63" s="539"/>
      <c r="D63" s="519"/>
      <c r="E63" s="540"/>
      <c r="F63" s="532"/>
      <c r="G63" s="28" t="s">
        <v>28</v>
      </c>
      <c r="H63" s="523"/>
      <c r="I63" s="549"/>
      <c r="J63" s="505"/>
      <c r="K63" s="491"/>
    </row>
    <row r="64" spans="1:11" x14ac:dyDescent="0.2">
      <c r="A64" s="494"/>
      <c r="B64" s="514"/>
      <c r="C64" s="539"/>
      <c r="D64" s="519"/>
      <c r="E64" s="540"/>
      <c r="F64" s="532"/>
      <c r="G64" s="32">
        <v>41609</v>
      </c>
      <c r="H64" s="547"/>
      <c r="I64" s="550"/>
      <c r="J64" s="506"/>
      <c r="K64" s="507"/>
    </row>
    <row r="65" spans="1:11" ht="68.25" customHeight="1" x14ac:dyDescent="0.2">
      <c r="A65" s="492">
        <v>13</v>
      </c>
      <c r="B65" s="512" t="s">
        <v>376</v>
      </c>
      <c r="C65" s="531" t="s">
        <v>337</v>
      </c>
      <c r="D65" s="518" t="s">
        <v>13</v>
      </c>
      <c r="E65" s="540" t="s">
        <v>17</v>
      </c>
      <c r="F65" s="541" t="s">
        <v>377</v>
      </c>
      <c r="G65" s="33" t="s">
        <v>378</v>
      </c>
      <c r="H65" s="542" t="s">
        <v>335</v>
      </c>
      <c r="I65" s="544">
        <v>41541</v>
      </c>
      <c r="J65" s="504">
        <v>87000</v>
      </c>
      <c r="K65" s="490">
        <v>9249615</v>
      </c>
    </row>
    <row r="66" spans="1:11" x14ac:dyDescent="0.2">
      <c r="A66" s="493"/>
      <c r="B66" s="513"/>
      <c r="C66" s="539"/>
      <c r="D66" s="519"/>
      <c r="E66" s="540"/>
      <c r="F66" s="532"/>
      <c r="G66" s="35">
        <v>110000</v>
      </c>
      <c r="H66" s="543"/>
      <c r="I66" s="545"/>
      <c r="J66" s="505"/>
      <c r="K66" s="491"/>
    </row>
    <row r="67" spans="1:11" x14ac:dyDescent="0.2">
      <c r="A67" s="493"/>
      <c r="B67" s="513"/>
      <c r="C67" s="539"/>
      <c r="D67" s="519"/>
      <c r="E67" s="540"/>
      <c r="F67" s="532"/>
      <c r="G67" s="28" t="s">
        <v>28</v>
      </c>
      <c r="H67" s="543"/>
      <c r="I67" s="545"/>
      <c r="J67" s="505"/>
      <c r="K67" s="491"/>
    </row>
    <row r="68" spans="1:11" x14ac:dyDescent="0.2">
      <c r="A68" s="494"/>
      <c r="B68" s="514"/>
      <c r="C68" s="539"/>
      <c r="D68" s="519"/>
      <c r="E68" s="540"/>
      <c r="F68" s="532"/>
      <c r="G68" s="32">
        <v>41538</v>
      </c>
      <c r="H68" s="543"/>
      <c r="I68" s="545"/>
      <c r="J68" s="505"/>
      <c r="K68" s="507"/>
    </row>
    <row r="69" spans="1:11" ht="54.75" customHeight="1" x14ac:dyDescent="0.2">
      <c r="A69" s="492">
        <v>14</v>
      </c>
      <c r="B69" s="512" t="s">
        <v>380</v>
      </c>
      <c r="C69" s="527" t="s">
        <v>337</v>
      </c>
      <c r="D69" s="497" t="s">
        <v>13</v>
      </c>
      <c r="E69" s="529" t="s">
        <v>32</v>
      </c>
      <c r="F69" s="532"/>
      <c r="G69" s="4" t="s">
        <v>332</v>
      </c>
      <c r="H69" s="533" t="s">
        <v>328</v>
      </c>
      <c r="I69" s="536">
        <v>41530</v>
      </c>
      <c r="J69" s="510">
        <v>45450</v>
      </c>
      <c r="K69" s="490">
        <v>9214103</v>
      </c>
    </row>
    <row r="70" spans="1:11" x14ac:dyDescent="0.2">
      <c r="A70" s="493"/>
      <c r="B70" s="513"/>
      <c r="C70" s="528"/>
      <c r="D70" s="497"/>
      <c r="E70" s="530"/>
      <c r="F70" s="532"/>
      <c r="G70" s="10">
        <v>45450</v>
      </c>
      <c r="H70" s="534"/>
      <c r="I70" s="537"/>
      <c r="J70" s="510"/>
      <c r="K70" s="491"/>
    </row>
    <row r="71" spans="1:11" x14ac:dyDescent="0.2">
      <c r="A71" s="493"/>
      <c r="B71" s="513"/>
      <c r="C71" s="528"/>
      <c r="D71" s="497"/>
      <c r="E71" s="531"/>
      <c r="F71" s="532"/>
      <c r="G71" s="5" t="s">
        <v>28</v>
      </c>
      <c r="H71" s="534"/>
      <c r="I71" s="537"/>
      <c r="J71" s="510"/>
      <c r="K71" s="491"/>
    </row>
    <row r="72" spans="1:11" x14ac:dyDescent="0.2">
      <c r="A72" s="494"/>
      <c r="B72" s="514"/>
      <c r="C72" s="528"/>
      <c r="D72" s="497"/>
      <c r="E72" s="529"/>
      <c r="F72" s="532"/>
      <c r="G72" s="27">
        <v>41548</v>
      </c>
      <c r="H72" s="535"/>
      <c r="I72" s="538"/>
      <c r="J72" s="510"/>
      <c r="K72" s="507"/>
    </row>
    <row r="73" spans="1:11" ht="59.25" customHeight="1" x14ac:dyDescent="0.2">
      <c r="A73" s="492">
        <v>15</v>
      </c>
      <c r="B73" s="512" t="s">
        <v>385</v>
      </c>
      <c r="C73" s="515" t="s">
        <v>337</v>
      </c>
      <c r="D73" s="517" t="s">
        <v>13</v>
      </c>
      <c r="E73" s="518" t="s">
        <v>41</v>
      </c>
      <c r="F73" s="520" t="s">
        <v>386</v>
      </c>
      <c r="G73" s="13" t="s">
        <v>379</v>
      </c>
      <c r="H73" s="522" t="s">
        <v>384</v>
      </c>
      <c r="I73" s="524">
        <v>41586</v>
      </c>
      <c r="J73" s="504">
        <v>1179169.56</v>
      </c>
      <c r="K73" s="490">
        <v>4540030</v>
      </c>
    </row>
    <row r="74" spans="1:11" x14ac:dyDescent="0.2">
      <c r="A74" s="493"/>
      <c r="B74" s="513"/>
      <c r="C74" s="516"/>
      <c r="D74" s="517"/>
      <c r="E74" s="519"/>
      <c r="F74" s="521"/>
      <c r="G74" s="35">
        <v>1179169.56</v>
      </c>
      <c r="H74" s="523"/>
      <c r="I74" s="525"/>
      <c r="J74" s="505"/>
      <c r="K74" s="491"/>
    </row>
    <row r="75" spans="1:11" x14ac:dyDescent="0.2">
      <c r="A75" s="493"/>
      <c r="B75" s="513"/>
      <c r="C75" s="516"/>
      <c r="D75" s="517"/>
      <c r="E75" s="519"/>
      <c r="F75" s="521"/>
      <c r="G75" s="28" t="s">
        <v>28</v>
      </c>
      <c r="H75" s="523"/>
      <c r="I75" s="525"/>
      <c r="J75" s="505"/>
      <c r="K75" s="491"/>
    </row>
    <row r="76" spans="1:11" x14ac:dyDescent="0.2">
      <c r="A76" s="494"/>
      <c r="B76" s="513"/>
      <c r="C76" s="516"/>
      <c r="D76" s="517"/>
      <c r="E76" s="519"/>
      <c r="F76" s="521"/>
      <c r="G76" s="32">
        <v>41608</v>
      </c>
      <c r="H76" s="523"/>
      <c r="I76" s="526"/>
      <c r="J76" s="505"/>
      <c r="K76" s="491"/>
    </row>
    <row r="77" spans="1:11" ht="42.75" customHeight="1" x14ac:dyDescent="0.2">
      <c r="A77" s="492">
        <v>16</v>
      </c>
      <c r="B77" s="495" t="s">
        <v>387</v>
      </c>
      <c r="C77" s="497" t="s">
        <v>337</v>
      </c>
      <c r="D77" s="497" t="s">
        <v>13</v>
      </c>
      <c r="E77" s="497" t="s">
        <v>32</v>
      </c>
      <c r="F77" s="497"/>
      <c r="G77" s="13" t="s">
        <v>332</v>
      </c>
      <c r="H77" s="508" t="s">
        <v>328</v>
      </c>
      <c r="I77" s="509">
        <v>41577</v>
      </c>
      <c r="J77" s="510">
        <v>50000</v>
      </c>
      <c r="K77" s="511">
        <v>9214103</v>
      </c>
    </row>
    <row r="78" spans="1:11" x14ac:dyDescent="0.2">
      <c r="A78" s="493"/>
      <c r="B78" s="496"/>
      <c r="C78" s="497"/>
      <c r="D78" s="497"/>
      <c r="E78" s="497"/>
      <c r="F78" s="497"/>
      <c r="G78" s="34">
        <v>50000</v>
      </c>
      <c r="H78" s="508"/>
      <c r="I78" s="509"/>
      <c r="J78" s="510"/>
      <c r="K78" s="511"/>
    </row>
    <row r="79" spans="1:11" x14ac:dyDescent="0.2">
      <c r="A79" s="493"/>
      <c r="B79" s="496"/>
      <c r="C79" s="497"/>
      <c r="D79" s="497"/>
      <c r="E79" s="497"/>
      <c r="F79" s="497"/>
      <c r="G79" s="48" t="s">
        <v>28</v>
      </c>
      <c r="H79" s="508"/>
      <c r="I79" s="509"/>
      <c r="J79" s="510"/>
      <c r="K79" s="511"/>
    </row>
    <row r="80" spans="1:11" x14ac:dyDescent="0.2">
      <c r="A80" s="494"/>
      <c r="B80" s="496"/>
      <c r="C80" s="497"/>
      <c r="D80" s="497"/>
      <c r="E80" s="497"/>
      <c r="F80" s="497"/>
      <c r="G80" s="29">
        <v>41609</v>
      </c>
      <c r="H80" s="508"/>
      <c r="I80" s="509"/>
      <c r="J80" s="510"/>
      <c r="K80" s="511"/>
    </row>
    <row r="81" spans="1:11" ht="25.5" x14ac:dyDescent="0.2">
      <c r="A81" s="492">
        <v>17</v>
      </c>
      <c r="B81" s="512" t="s">
        <v>389</v>
      </c>
      <c r="C81" s="497" t="s">
        <v>337</v>
      </c>
      <c r="D81" s="497" t="s">
        <v>13</v>
      </c>
      <c r="E81" s="497" t="s">
        <v>41</v>
      </c>
      <c r="F81" s="497" t="s">
        <v>390</v>
      </c>
      <c r="G81" s="29" t="s">
        <v>388</v>
      </c>
      <c r="H81" s="498" t="s">
        <v>391</v>
      </c>
      <c r="I81" s="501"/>
      <c r="J81" s="504">
        <v>301000</v>
      </c>
      <c r="K81" s="490">
        <v>1543020</v>
      </c>
    </row>
    <row r="82" spans="1:11" x14ac:dyDescent="0.2">
      <c r="A82" s="493"/>
      <c r="B82" s="513"/>
      <c r="C82" s="497"/>
      <c r="D82" s="497"/>
      <c r="E82" s="497"/>
      <c r="F82" s="497"/>
      <c r="G82" s="34">
        <v>301000</v>
      </c>
      <c r="H82" s="499"/>
      <c r="I82" s="502"/>
      <c r="J82" s="505"/>
      <c r="K82" s="491"/>
    </row>
    <row r="83" spans="1:11" x14ac:dyDescent="0.2">
      <c r="A83" s="493"/>
      <c r="B83" s="513"/>
      <c r="C83" s="497"/>
      <c r="D83" s="497"/>
      <c r="E83" s="497"/>
      <c r="F83" s="497"/>
      <c r="G83" s="48" t="s">
        <v>28</v>
      </c>
      <c r="H83" s="499"/>
      <c r="I83" s="502"/>
      <c r="J83" s="505"/>
      <c r="K83" s="491"/>
    </row>
    <row r="84" spans="1:11" x14ac:dyDescent="0.2">
      <c r="A84" s="494"/>
      <c r="B84" s="514"/>
      <c r="C84" s="497"/>
      <c r="D84" s="497"/>
      <c r="E84" s="497"/>
      <c r="F84" s="497"/>
      <c r="G84" s="29">
        <v>41609</v>
      </c>
      <c r="H84" s="500"/>
      <c r="I84" s="503"/>
      <c r="J84" s="506"/>
      <c r="K84" s="507"/>
    </row>
  </sheetData>
  <sheetProtection selectLockedCells="1" selectUnlockedCells="1"/>
  <mergeCells count="197">
    <mergeCell ref="A1:F1"/>
    <mergeCell ref="A2:F2"/>
    <mergeCell ref="A3:J3"/>
    <mergeCell ref="A6:A9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A10:A13"/>
    <mergeCell ref="B10:B13"/>
    <mergeCell ref="C10:C13"/>
    <mergeCell ref="D10:D13"/>
    <mergeCell ref="E10:E13"/>
    <mergeCell ref="F10:F13"/>
    <mergeCell ref="H10:H13"/>
    <mergeCell ref="I10:I13"/>
    <mergeCell ref="J10:J13"/>
    <mergeCell ref="K10:K13"/>
    <mergeCell ref="K14:K17"/>
    <mergeCell ref="A18:A21"/>
    <mergeCell ref="B18:B21"/>
    <mergeCell ref="C18:C21"/>
    <mergeCell ref="D18:D21"/>
    <mergeCell ref="E18:E21"/>
    <mergeCell ref="F18:F21"/>
    <mergeCell ref="H18:H21"/>
    <mergeCell ref="I18:I21"/>
    <mergeCell ref="J18:J21"/>
    <mergeCell ref="K18:K21"/>
    <mergeCell ref="A14:A17"/>
    <mergeCell ref="B14:B17"/>
    <mergeCell ref="C14:C17"/>
    <mergeCell ref="D14:D17"/>
    <mergeCell ref="E14:E17"/>
    <mergeCell ref="F14:F17"/>
    <mergeCell ref="H14:H17"/>
    <mergeCell ref="I14:I17"/>
    <mergeCell ref="J14:J17"/>
    <mergeCell ref="K22:K25"/>
    <mergeCell ref="A26:A29"/>
    <mergeCell ref="B26:B29"/>
    <mergeCell ref="C26:C29"/>
    <mergeCell ref="D26:D29"/>
    <mergeCell ref="E26:E29"/>
    <mergeCell ref="F26:F29"/>
    <mergeCell ref="H26:H29"/>
    <mergeCell ref="I26:I29"/>
    <mergeCell ref="J26:J29"/>
    <mergeCell ref="K26:K29"/>
    <mergeCell ref="A22:A25"/>
    <mergeCell ref="B22:B25"/>
    <mergeCell ref="C22:C25"/>
    <mergeCell ref="D22:D25"/>
    <mergeCell ref="E22:E25"/>
    <mergeCell ref="F22:F25"/>
    <mergeCell ref="H22:H25"/>
    <mergeCell ref="I22:I25"/>
    <mergeCell ref="J22:J25"/>
    <mergeCell ref="K30:K33"/>
    <mergeCell ref="A34:A36"/>
    <mergeCell ref="B34:B36"/>
    <mergeCell ref="C34:C36"/>
    <mergeCell ref="D34:D36"/>
    <mergeCell ref="E34:E36"/>
    <mergeCell ref="F34:F36"/>
    <mergeCell ref="H37:H40"/>
    <mergeCell ref="I37:I40"/>
    <mergeCell ref="J37:J40"/>
    <mergeCell ref="K37:K40"/>
    <mergeCell ref="A30:A33"/>
    <mergeCell ref="B30:B33"/>
    <mergeCell ref="C30:C33"/>
    <mergeCell ref="D30:D33"/>
    <mergeCell ref="E30:E33"/>
    <mergeCell ref="F30:F33"/>
    <mergeCell ref="H30:H33"/>
    <mergeCell ref="I30:I33"/>
    <mergeCell ref="J30:J33"/>
    <mergeCell ref="A41:A42"/>
    <mergeCell ref="B41:B42"/>
    <mergeCell ref="C41:C42"/>
    <mergeCell ref="D41:D42"/>
    <mergeCell ref="E41:E42"/>
    <mergeCell ref="F41:F42"/>
    <mergeCell ref="A37:A40"/>
    <mergeCell ref="B37:B40"/>
    <mergeCell ref="C37:C40"/>
    <mergeCell ref="D37:D40"/>
    <mergeCell ref="E37:E40"/>
    <mergeCell ref="F37:F40"/>
    <mergeCell ref="A46:A48"/>
    <mergeCell ref="B46:B48"/>
    <mergeCell ref="C46:C48"/>
    <mergeCell ref="D46:D48"/>
    <mergeCell ref="E46:E48"/>
    <mergeCell ref="F46:F48"/>
    <mergeCell ref="A43:A45"/>
    <mergeCell ref="B43:B45"/>
    <mergeCell ref="C43:C45"/>
    <mergeCell ref="D43:D45"/>
    <mergeCell ref="E43:E45"/>
    <mergeCell ref="F43:F45"/>
    <mergeCell ref="H49:H52"/>
    <mergeCell ref="I49:I52"/>
    <mergeCell ref="J49:J52"/>
    <mergeCell ref="K49:K52"/>
    <mergeCell ref="A53:A56"/>
    <mergeCell ref="B53:B56"/>
    <mergeCell ref="C53:C56"/>
    <mergeCell ref="D53:D56"/>
    <mergeCell ref="E53:E56"/>
    <mergeCell ref="F53:F56"/>
    <mergeCell ref="A49:A52"/>
    <mergeCell ref="B49:B52"/>
    <mergeCell ref="C49:C52"/>
    <mergeCell ref="D49:D52"/>
    <mergeCell ref="E49:E52"/>
    <mergeCell ref="F49:F52"/>
    <mergeCell ref="H53:H56"/>
    <mergeCell ref="I53:I56"/>
    <mergeCell ref="J53:J56"/>
    <mergeCell ref="K53:K56"/>
    <mergeCell ref="I65:I68"/>
    <mergeCell ref="J65:J68"/>
    <mergeCell ref="K57:K60"/>
    <mergeCell ref="A61:A64"/>
    <mergeCell ref="B61:B64"/>
    <mergeCell ref="C61:C64"/>
    <mergeCell ref="D61:D64"/>
    <mergeCell ref="E61:E64"/>
    <mergeCell ref="F61:F64"/>
    <mergeCell ref="H61:H64"/>
    <mergeCell ref="I61:I64"/>
    <mergeCell ref="J61:J64"/>
    <mergeCell ref="K61:K64"/>
    <mergeCell ref="A57:A60"/>
    <mergeCell ref="B57:B60"/>
    <mergeCell ref="C57:C60"/>
    <mergeCell ref="D57:D60"/>
    <mergeCell ref="E57:E60"/>
    <mergeCell ref="F57:F60"/>
    <mergeCell ref="H57:H60"/>
    <mergeCell ref="I57:I60"/>
    <mergeCell ref="J57:J60"/>
    <mergeCell ref="D73:D76"/>
    <mergeCell ref="E73:E76"/>
    <mergeCell ref="F73:F76"/>
    <mergeCell ref="H73:H76"/>
    <mergeCell ref="I73:I76"/>
    <mergeCell ref="J73:J76"/>
    <mergeCell ref="K65:K68"/>
    <mergeCell ref="A69:A72"/>
    <mergeCell ref="B69:B72"/>
    <mergeCell ref="C69:C72"/>
    <mergeCell ref="D69:D72"/>
    <mergeCell ref="E69:E72"/>
    <mergeCell ref="F69:F72"/>
    <mergeCell ref="H69:H72"/>
    <mergeCell ref="I69:I72"/>
    <mergeCell ref="J69:J72"/>
    <mergeCell ref="K69:K72"/>
    <mergeCell ref="A65:A68"/>
    <mergeCell ref="B65:B68"/>
    <mergeCell ref="C65:C68"/>
    <mergeCell ref="D65:D68"/>
    <mergeCell ref="E65:E68"/>
    <mergeCell ref="F65:F68"/>
    <mergeCell ref="H65:H68"/>
    <mergeCell ref="K73:K76"/>
    <mergeCell ref="A77:A80"/>
    <mergeCell ref="B77:B80"/>
    <mergeCell ref="C77:C80"/>
    <mergeCell ref="D77:D80"/>
    <mergeCell ref="E77:E80"/>
    <mergeCell ref="F77:F80"/>
    <mergeCell ref="H81:H84"/>
    <mergeCell ref="I81:I84"/>
    <mergeCell ref="J81:J84"/>
    <mergeCell ref="K81:K84"/>
    <mergeCell ref="H77:H80"/>
    <mergeCell ref="I77:I80"/>
    <mergeCell ref="J77:J80"/>
    <mergeCell ref="K77:K80"/>
    <mergeCell ref="A81:A84"/>
    <mergeCell ref="B81:B84"/>
    <mergeCell ref="C81:C84"/>
    <mergeCell ref="D81:D84"/>
    <mergeCell ref="E81:E84"/>
    <mergeCell ref="F81:F84"/>
    <mergeCell ref="A73:A76"/>
    <mergeCell ref="B73:B76"/>
    <mergeCell ref="C73:C76"/>
  </mergeCells>
  <printOptions horizontalCentered="1" gridLines="1"/>
  <pageMargins left="0.55118110236220474" right="0.55118110236220474" top="0.98425196850393704" bottom="0.39370078740157483" header="0" footer="0"/>
  <pageSetup paperSize="9" scale="70" firstPageNumber="0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2"/>
  <sheetViews>
    <sheetView showWhiteSpace="0" topLeftCell="A74" zoomScale="80" zoomScaleNormal="80" zoomScaleSheetLayoutView="80" zoomScalePageLayoutView="80" workbookViewId="0">
      <selection activeCell="M98" sqref="M98"/>
    </sheetView>
  </sheetViews>
  <sheetFormatPr defaultColWidth="9.140625" defaultRowHeight="12.75" x14ac:dyDescent="0.2"/>
  <cols>
    <col min="1" max="1" width="5.85546875" style="60" customWidth="1"/>
    <col min="2" max="2" width="13.28515625" style="60" customWidth="1"/>
    <col min="3" max="3" width="11.85546875" style="60" customWidth="1"/>
    <col min="4" max="4" width="71.140625" style="60" customWidth="1"/>
    <col min="5" max="5" width="31" style="60" customWidth="1"/>
    <col min="6" max="6" width="16.42578125" style="60" customWidth="1"/>
    <col min="7" max="7" width="13.42578125" style="60" customWidth="1"/>
    <col min="8" max="8" width="23.7109375" style="115" customWidth="1"/>
    <col min="9" max="10" width="14.42578125" style="61" customWidth="1"/>
    <col min="11" max="16384" width="9.140625" style="61"/>
  </cols>
  <sheetData>
    <row r="1" spans="1:11" ht="15.75" x14ac:dyDescent="0.25">
      <c r="A1" s="603" t="s">
        <v>393</v>
      </c>
      <c r="B1" s="603"/>
      <c r="C1" s="603"/>
      <c r="D1" s="603"/>
    </row>
    <row r="2" spans="1:11" ht="15.75" x14ac:dyDescent="0.25">
      <c r="A2" s="603" t="s">
        <v>394</v>
      </c>
      <c r="B2" s="603"/>
      <c r="C2" s="603"/>
      <c r="D2" s="603"/>
    </row>
    <row r="3" spans="1:11" ht="15.75" x14ac:dyDescent="0.25">
      <c r="A3" s="171"/>
      <c r="B3" s="171"/>
      <c r="C3" s="171"/>
      <c r="D3" s="171"/>
    </row>
    <row r="4" spans="1:11" ht="19.5" x14ac:dyDescent="0.35">
      <c r="A4" s="602" t="s">
        <v>590</v>
      </c>
      <c r="B4" s="602"/>
      <c r="C4" s="602"/>
      <c r="D4" s="602"/>
      <c r="E4" s="602"/>
      <c r="F4" s="602"/>
      <c r="G4" s="602"/>
      <c r="H4" s="602"/>
      <c r="I4" s="602"/>
      <c r="J4" s="602"/>
    </row>
    <row r="7" spans="1:11" s="63" customFormat="1" ht="59.25" customHeight="1" x14ac:dyDescent="0.2">
      <c r="A7" s="62" t="s">
        <v>7</v>
      </c>
      <c r="B7" s="62" t="s">
        <v>0</v>
      </c>
      <c r="C7" s="62" t="s">
        <v>438</v>
      </c>
      <c r="D7" s="53" t="s">
        <v>5</v>
      </c>
      <c r="E7" s="53" t="s">
        <v>396</v>
      </c>
      <c r="F7" s="53" t="s">
        <v>81</v>
      </c>
      <c r="G7" s="50" t="s">
        <v>16</v>
      </c>
      <c r="H7" s="51" t="s">
        <v>397</v>
      </c>
      <c r="I7" s="57" t="s">
        <v>398</v>
      </c>
      <c r="J7" s="57" t="s">
        <v>399</v>
      </c>
    </row>
    <row r="8" spans="1:11" s="63" customFormat="1" ht="71.25" customHeight="1" x14ac:dyDescent="0.2">
      <c r="A8" s="64">
        <v>1</v>
      </c>
      <c r="B8" s="165">
        <v>41178</v>
      </c>
      <c r="C8" s="101" t="s">
        <v>568</v>
      </c>
      <c r="D8" s="102" t="s">
        <v>411</v>
      </c>
      <c r="E8" s="102" t="s">
        <v>412</v>
      </c>
      <c r="F8" s="104" t="s">
        <v>432</v>
      </c>
      <c r="G8" s="136">
        <v>4886.5600000000004</v>
      </c>
      <c r="H8" s="126" t="s">
        <v>416</v>
      </c>
      <c r="I8" s="100" t="s">
        <v>415</v>
      </c>
      <c r="J8" s="166"/>
    </row>
    <row r="9" spans="1:11" s="63" customFormat="1" ht="72" customHeight="1" x14ac:dyDescent="0.2">
      <c r="A9" s="64">
        <v>2</v>
      </c>
      <c r="B9" s="134">
        <v>41311</v>
      </c>
      <c r="C9" s="103" t="s">
        <v>463</v>
      </c>
      <c r="D9" s="151" t="s">
        <v>413</v>
      </c>
      <c r="E9" s="102" t="s">
        <v>468</v>
      </c>
      <c r="F9" s="135" t="s">
        <v>432</v>
      </c>
      <c r="G9" s="136">
        <v>7539.07</v>
      </c>
      <c r="H9" s="126" t="s">
        <v>416</v>
      </c>
      <c r="I9" s="100" t="s">
        <v>415</v>
      </c>
      <c r="J9" s="166"/>
    </row>
    <row r="10" spans="1:11" s="63" customFormat="1" ht="51" customHeight="1" x14ac:dyDescent="0.2">
      <c r="A10" s="64">
        <v>3</v>
      </c>
      <c r="B10" s="82">
        <v>41627</v>
      </c>
      <c r="C10" s="64" t="s">
        <v>470</v>
      </c>
      <c r="D10" s="91" t="s">
        <v>469</v>
      </c>
      <c r="E10" s="53" t="s">
        <v>410</v>
      </c>
      <c r="F10" s="67" t="s">
        <v>458</v>
      </c>
      <c r="G10" s="58">
        <v>29861.98</v>
      </c>
      <c r="H10" s="172" t="s">
        <v>421</v>
      </c>
      <c r="I10" s="68" t="s">
        <v>403</v>
      </c>
      <c r="J10" s="57" t="s">
        <v>481</v>
      </c>
    </row>
    <row r="11" spans="1:11" s="63" customFormat="1" ht="39.75" customHeight="1" x14ac:dyDescent="0.2">
      <c r="A11" s="64">
        <v>4</v>
      </c>
      <c r="B11" s="82">
        <v>42461</v>
      </c>
      <c r="C11" s="64" t="s">
        <v>443</v>
      </c>
      <c r="D11" s="66" t="s">
        <v>482</v>
      </c>
      <c r="E11" s="57" t="s">
        <v>427</v>
      </c>
      <c r="F11" s="67" t="s">
        <v>428</v>
      </c>
      <c r="G11" s="77">
        <v>7416</v>
      </c>
      <c r="H11" s="114" t="s">
        <v>456</v>
      </c>
      <c r="I11" s="68" t="s">
        <v>403</v>
      </c>
      <c r="J11" s="79"/>
    </row>
    <row r="12" spans="1:11" s="63" customFormat="1" ht="44.25" customHeight="1" x14ac:dyDescent="0.2">
      <c r="A12" s="64">
        <v>5</v>
      </c>
      <c r="B12" s="82">
        <v>42726</v>
      </c>
      <c r="C12" s="122" t="s">
        <v>484</v>
      </c>
      <c r="D12" s="133" t="s">
        <v>483</v>
      </c>
      <c r="E12" s="62" t="s">
        <v>462</v>
      </c>
      <c r="F12" s="67" t="s">
        <v>432</v>
      </c>
      <c r="G12" s="58">
        <v>1819.56</v>
      </c>
      <c r="H12" s="111" t="s">
        <v>456</v>
      </c>
      <c r="I12" s="68" t="s">
        <v>403</v>
      </c>
      <c r="J12" s="79"/>
    </row>
    <row r="13" spans="1:11" s="63" customFormat="1" ht="44.25" customHeight="1" x14ac:dyDescent="0.2">
      <c r="A13" s="64">
        <v>6</v>
      </c>
      <c r="B13" s="119">
        <v>42734</v>
      </c>
      <c r="C13" s="124" t="s">
        <v>485</v>
      </c>
      <c r="D13" s="163" t="s">
        <v>435</v>
      </c>
      <c r="E13" s="153" t="s">
        <v>436</v>
      </c>
      <c r="F13" s="96" t="s">
        <v>432</v>
      </c>
      <c r="G13" s="97">
        <v>67266.42</v>
      </c>
      <c r="H13" s="164" t="s">
        <v>416</v>
      </c>
      <c r="I13" s="107" t="s">
        <v>414</v>
      </c>
      <c r="J13" s="160"/>
    </row>
    <row r="14" spans="1:11" s="63" customFormat="1" ht="45.75" customHeight="1" x14ac:dyDescent="0.2">
      <c r="A14" s="64">
        <v>7</v>
      </c>
      <c r="B14" s="119">
        <v>42734</v>
      </c>
      <c r="C14" s="124" t="s">
        <v>486</v>
      </c>
      <c r="D14" s="163" t="s">
        <v>423</v>
      </c>
      <c r="E14" s="153" t="s">
        <v>436</v>
      </c>
      <c r="F14" s="96" t="s">
        <v>432</v>
      </c>
      <c r="G14" s="97">
        <v>223486.34</v>
      </c>
      <c r="H14" s="164" t="s">
        <v>416</v>
      </c>
      <c r="I14" s="107" t="s">
        <v>414</v>
      </c>
      <c r="J14" s="160"/>
    </row>
    <row r="15" spans="1:11" s="63" customFormat="1" ht="48" customHeight="1" x14ac:dyDescent="0.2">
      <c r="A15" s="64">
        <v>8</v>
      </c>
      <c r="B15" s="82">
        <v>42736</v>
      </c>
      <c r="C15" s="64">
        <v>98100473</v>
      </c>
      <c r="D15" s="91" t="s">
        <v>475</v>
      </c>
      <c r="E15" s="53" t="s">
        <v>392</v>
      </c>
      <c r="F15" s="67" t="s">
        <v>432</v>
      </c>
      <c r="G15" s="71">
        <v>88200</v>
      </c>
      <c r="H15" s="116" t="s">
        <v>416</v>
      </c>
      <c r="I15" s="68" t="s">
        <v>403</v>
      </c>
      <c r="J15" s="72"/>
      <c r="K15" s="63" t="s">
        <v>402</v>
      </c>
    </row>
    <row r="16" spans="1:11" s="63" customFormat="1" ht="43.5" customHeight="1" x14ac:dyDescent="0.2">
      <c r="A16" s="64">
        <v>9</v>
      </c>
      <c r="B16" s="82">
        <v>42736</v>
      </c>
      <c r="C16" s="122" t="s">
        <v>476</v>
      </c>
      <c r="D16" s="91" t="s">
        <v>419</v>
      </c>
      <c r="E16" s="53" t="s">
        <v>418</v>
      </c>
      <c r="F16" s="67" t="s">
        <v>432</v>
      </c>
      <c r="G16" s="71">
        <v>99000</v>
      </c>
      <c r="H16" s="113" t="s">
        <v>421</v>
      </c>
      <c r="I16" s="68" t="s">
        <v>403</v>
      </c>
      <c r="J16" s="57" t="s">
        <v>422</v>
      </c>
      <c r="K16" s="63" t="s">
        <v>402</v>
      </c>
    </row>
    <row r="17" spans="1:11" s="63" customFormat="1" ht="38.25" customHeight="1" x14ac:dyDescent="0.2">
      <c r="A17" s="64">
        <v>10</v>
      </c>
      <c r="B17" s="82">
        <v>42736</v>
      </c>
      <c r="C17" s="64" t="s">
        <v>487</v>
      </c>
      <c r="D17" s="69" t="s">
        <v>420</v>
      </c>
      <c r="E17" s="62" t="s">
        <v>417</v>
      </c>
      <c r="F17" s="67" t="s">
        <v>432</v>
      </c>
      <c r="G17" s="58">
        <v>56640</v>
      </c>
      <c r="H17" s="117" t="s">
        <v>421</v>
      </c>
      <c r="I17" s="99" t="s">
        <v>403</v>
      </c>
      <c r="J17" s="62" t="s">
        <v>440</v>
      </c>
      <c r="K17" s="63" t="s">
        <v>402</v>
      </c>
    </row>
    <row r="18" spans="1:11" s="63" customFormat="1" ht="43.5" customHeight="1" x14ac:dyDescent="0.2">
      <c r="A18" s="64">
        <v>11</v>
      </c>
      <c r="B18" s="82">
        <v>42744</v>
      </c>
      <c r="C18" s="122" t="s">
        <v>488</v>
      </c>
      <c r="D18" s="167" t="s">
        <v>489</v>
      </c>
      <c r="E18" s="62" t="s">
        <v>490</v>
      </c>
      <c r="F18" s="67" t="s">
        <v>432</v>
      </c>
      <c r="G18" s="58">
        <v>69600</v>
      </c>
      <c r="H18" s="114" t="s">
        <v>416</v>
      </c>
      <c r="I18" s="68" t="s">
        <v>403</v>
      </c>
      <c r="J18" s="57" t="s">
        <v>491</v>
      </c>
    </row>
    <row r="19" spans="1:11" s="63" customFormat="1" ht="44.25" customHeight="1" x14ac:dyDescent="0.2">
      <c r="A19" s="64">
        <v>12</v>
      </c>
      <c r="B19" s="82">
        <v>42744</v>
      </c>
      <c r="C19" s="64">
        <v>117</v>
      </c>
      <c r="D19" s="73" t="s">
        <v>425</v>
      </c>
      <c r="E19" s="154" t="s">
        <v>426</v>
      </c>
      <c r="F19" s="67" t="s">
        <v>432</v>
      </c>
      <c r="G19" s="74">
        <v>27296.14</v>
      </c>
      <c r="H19" s="117" t="s">
        <v>416</v>
      </c>
      <c r="I19" s="68" t="s">
        <v>403</v>
      </c>
      <c r="J19" s="65"/>
    </row>
    <row r="20" spans="1:11" s="63" customFormat="1" ht="41.25" customHeight="1" x14ac:dyDescent="0.2">
      <c r="A20" s="64">
        <v>13</v>
      </c>
      <c r="B20" s="82">
        <v>42744</v>
      </c>
      <c r="C20" s="122" t="s">
        <v>492</v>
      </c>
      <c r="D20" s="76" t="s">
        <v>439</v>
      </c>
      <c r="E20" s="62" t="s">
        <v>437</v>
      </c>
      <c r="F20" s="67" t="s">
        <v>432</v>
      </c>
      <c r="G20" s="58">
        <v>13790</v>
      </c>
      <c r="H20" s="114" t="s">
        <v>416</v>
      </c>
      <c r="I20" s="68" t="s">
        <v>403</v>
      </c>
      <c r="J20" s="160"/>
    </row>
    <row r="21" spans="1:11" s="63" customFormat="1" ht="63.75" customHeight="1" x14ac:dyDescent="0.2">
      <c r="A21" s="64">
        <v>14</v>
      </c>
      <c r="B21" s="157">
        <v>42745</v>
      </c>
      <c r="C21" s="158" t="s">
        <v>452</v>
      </c>
      <c r="D21" s="155" t="s">
        <v>504</v>
      </c>
      <c r="E21" s="129" t="s">
        <v>471</v>
      </c>
      <c r="F21" s="93" t="s">
        <v>432</v>
      </c>
      <c r="G21" s="94">
        <v>100000</v>
      </c>
      <c r="H21" s="156" t="s">
        <v>442</v>
      </c>
      <c r="I21" s="106" t="s">
        <v>409</v>
      </c>
      <c r="J21" s="76"/>
    </row>
    <row r="22" spans="1:11" s="63" customFormat="1" ht="37.5" customHeight="1" x14ac:dyDescent="0.2">
      <c r="A22" s="64">
        <v>15</v>
      </c>
      <c r="B22" s="82">
        <v>42746</v>
      </c>
      <c r="C22" s="122" t="s">
        <v>451</v>
      </c>
      <c r="D22" s="76" t="s">
        <v>400</v>
      </c>
      <c r="E22" s="62" t="s">
        <v>434</v>
      </c>
      <c r="F22" s="67" t="s">
        <v>432</v>
      </c>
      <c r="G22" s="58">
        <v>57305</v>
      </c>
      <c r="H22" s="114" t="s">
        <v>460</v>
      </c>
      <c r="I22" s="68" t="s">
        <v>403</v>
      </c>
      <c r="J22" s="76"/>
    </row>
    <row r="23" spans="1:11" s="63" customFormat="1" ht="45.75" customHeight="1" x14ac:dyDescent="0.2">
      <c r="A23" s="64">
        <v>16</v>
      </c>
      <c r="B23" s="120">
        <v>42746</v>
      </c>
      <c r="C23" s="108">
        <v>11</v>
      </c>
      <c r="D23" s="155" t="s">
        <v>429</v>
      </c>
      <c r="E23" s="129" t="s">
        <v>430</v>
      </c>
      <c r="F23" s="93">
        <v>42705</v>
      </c>
      <c r="G23" s="94">
        <v>100000</v>
      </c>
      <c r="H23" s="121" t="s">
        <v>442</v>
      </c>
      <c r="I23" s="106" t="s">
        <v>409</v>
      </c>
      <c r="J23" s="65"/>
    </row>
    <row r="24" spans="1:11" s="63" customFormat="1" ht="34.5" customHeight="1" x14ac:dyDescent="0.2">
      <c r="A24" s="64">
        <v>17</v>
      </c>
      <c r="B24" s="82">
        <v>42751</v>
      </c>
      <c r="C24" s="122" t="s">
        <v>493</v>
      </c>
      <c r="D24" s="152" t="s">
        <v>441</v>
      </c>
      <c r="E24" s="62" t="s">
        <v>418</v>
      </c>
      <c r="F24" s="67">
        <v>42736</v>
      </c>
      <c r="G24" s="58">
        <v>12753</v>
      </c>
      <c r="H24" s="114" t="s">
        <v>421</v>
      </c>
      <c r="I24" s="68" t="s">
        <v>403</v>
      </c>
      <c r="J24" s="57" t="s">
        <v>494</v>
      </c>
    </row>
    <row r="25" spans="1:11" s="63" customFormat="1" ht="34.5" customHeight="1" x14ac:dyDescent="0.2">
      <c r="A25" s="64">
        <v>18</v>
      </c>
      <c r="B25" s="82">
        <v>42751</v>
      </c>
      <c r="C25" s="122" t="s">
        <v>495</v>
      </c>
      <c r="D25" s="76" t="s">
        <v>431</v>
      </c>
      <c r="E25" s="62" t="s">
        <v>408</v>
      </c>
      <c r="F25" s="67" t="s">
        <v>432</v>
      </c>
      <c r="G25" s="58">
        <v>7500</v>
      </c>
      <c r="H25" s="114" t="s">
        <v>416</v>
      </c>
      <c r="I25" s="68" t="s">
        <v>403</v>
      </c>
      <c r="J25" s="65"/>
    </row>
    <row r="26" spans="1:11" s="63" customFormat="1" ht="38.25" customHeight="1" x14ac:dyDescent="0.2">
      <c r="A26" s="64">
        <v>19</v>
      </c>
      <c r="B26" s="131">
        <v>42759</v>
      </c>
      <c r="C26" s="159" t="s">
        <v>496</v>
      </c>
      <c r="D26" s="65" t="s">
        <v>473</v>
      </c>
      <c r="E26" s="159" t="s">
        <v>406</v>
      </c>
      <c r="F26" s="159" t="s">
        <v>432</v>
      </c>
      <c r="G26" s="59">
        <v>99300</v>
      </c>
      <c r="H26" s="132" t="s">
        <v>474</v>
      </c>
      <c r="I26" s="68" t="s">
        <v>403</v>
      </c>
      <c r="J26" s="57"/>
    </row>
    <row r="27" spans="1:11" s="63" customFormat="1" ht="39.75" customHeight="1" x14ac:dyDescent="0.2">
      <c r="A27" s="64">
        <v>20</v>
      </c>
      <c r="B27" s="82">
        <v>42759</v>
      </c>
      <c r="C27" s="122" t="s">
        <v>497</v>
      </c>
      <c r="D27" s="76" t="s">
        <v>498</v>
      </c>
      <c r="E27" s="62" t="s">
        <v>499</v>
      </c>
      <c r="F27" s="67" t="s">
        <v>455</v>
      </c>
      <c r="G27" s="58">
        <v>10285</v>
      </c>
      <c r="H27" s="114" t="s">
        <v>416</v>
      </c>
      <c r="I27" s="68" t="s">
        <v>403</v>
      </c>
      <c r="J27" s="65"/>
    </row>
    <row r="28" spans="1:11" s="63" customFormat="1" ht="33.75" customHeight="1" x14ac:dyDescent="0.2">
      <c r="A28" s="64">
        <v>21</v>
      </c>
      <c r="B28" s="82">
        <v>42781</v>
      </c>
      <c r="C28" s="122" t="s">
        <v>500</v>
      </c>
      <c r="D28" s="152" t="s">
        <v>501</v>
      </c>
      <c r="E28" s="62" t="s">
        <v>502</v>
      </c>
      <c r="F28" s="67" t="s">
        <v>447</v>
      </c>
      <c r="G28" s="58">
        <v>29680</v>
      </c>
      <c r="H28" s="114" t="s">
        <v>442</v>
      </c>
      <c r="I28" s="68" t="s">
        <v>403</v>
      </c>
      <c r="J28" s="65"/>
    </row>
    <row r="29" spans="1:11" s="63" customFormat="1" ht="49.5" customHeight="1" x14ac:dyDescent="0.2">
      <c r="A29" s="64">
        <v>22</v>
      </c>
      <c r="B29" s="120">
        <v>42794</v>
      </c>
      <c r="C29" s="169" t="s">
        <v>503</v>
      </c>
      <c r="D29" s="155" t="s">
        <v>505</v>
      </c>
      <c r="E29" s="129" t="s">
        <v>15</v>
      </c>
      <c r="F29" s="120" t="s">
        <v>407</v>
      </c>
      <c r="G29" s="170">
        <v>40000</v>
      </c>
      <c r="H29" s="121" t="s">
        <v>442</v>
      </c>
      <c r="I29" s="106" t="s">
        <v>409</v>
      </c>
      <c r="J29" s="168"/>
    </row>
    <row r="30" spans="1:11" ht="36" customHeight="1" x14ac:dyDescent="0.2">
      <c r="A30" s="64">
        <v>23</v>
      </c>
      <c r="B30" s="82">
        <v>42795</v>
      </c>
      <c r="C30" s="125" t="s">
        <v>506</v>
      </c>
      <c r="D30" s="181" t="s">
        <v>507</v>
      </c>
      <c r="E30" s="62" t="s">
        <v>418</v>
      </c>
      <c r="F30" s="82" t="s">
        <v>432</v>
      </c>
      <c r="G30" s="59">
        <v>10000</v>
      </c>
      <c r="H30" s="176" t="s">
        <v>472</v>
      </c>
      <c r="I30" s="179" t="s">
        <v>403</v>
      </c>
      <c r="J30" s="180"/>
      <c r="K30" s="137"/>
    </row>
    <row r="31" spans="1:11" ht="34.5" customHeight="1" x14ac:dyDescent="0.2">
      <c r="A31" s="64">
        <v>24</v>
      </c>
      <c r="B31" s="173">
        <v>42809</v>
      </c>
      <c r="C31" s="56" t="s">
        <v>509</v>
      </c>
      <c r="D31" s="160" t="s">
        <v>510</v>
      </c>
      <c r="E31" s="160" t="s">
        <v>511</v>
      </c>
      <c r="F31" s="177" t="s">
        <v>447</v>
      </c>
      <c r="G31" s="58">
        <v>1500</v>
      </c>
      <c r="H31" s="83" t="s">
        <v>416</v>
      </c>
      <c r="I31" s="179" t="s">
        <v>403</v>
      </c>
      <c r="J31" s="65"/>
      <c r="K31" s="137"/>
    </row>
    <row r="32" spans="1:11" ht="41.25" customHeight="1" x14ac:dyDescent="0.2">
      <c r="A32" s="64">
        <v>25</v>
      </c>
      <c r="B32" s="82">
        <v>42745</v>
      </c>
      <c r="C32" s="175" t="s">
        <v>448</v>
      </c>
      <c r="D32" s="86" t="s">
        <v>449</v>
      </c>
      <c r="E32" s="87" t="s">
        <v>508</v>
      </c>
      <c r="F32" s="127" t="s">
        <v>455</v>
      </c>
      <c r="G32" s="130">
        <v>42207.72</v>
      </c>
      <c r="H32" s="83" t="s">
        <v>416</v>
      </c>
      <c r="I32" s="176" t="s">
        <v>403</v>
      </c>
      <c r="J32" s="65"/>
      <c r="K32" s="137"/>
    </row>
    <row r="33" spans="1:11" ht="36" customHeight="1" x14ac:dyDescent="0.2">
      <c r="A33" s="64">
        <v>26</v>
      </c>
      <c r="B33" s="82">
        <v>42809</v>
      </c>
      <c r="C33" s="122" t="s">
        <v>495</v>
      </c>
      <c r="D33" s="86" t="s">
        <v>582</v>
      </c>
      <c r="E33" s="62" t="s">
        <v>512</v>
      </c>
      <c r="F33" s="67" t="s">
        <v>447</v>
      </c>
      <c r="G33" s="58">
        <v>10570</v>
      </c>
      <c r="H33" s="83" t="s">
        <v>416</v>
      </c>
      <c r="I33" s="176" t="s">
        <v>403</v>
      </c>
      <c r="J33" s="79"/>
      <c r="K33" s="137"/>
    </row>
    <row r="34" spans="1:11" ht="37.5" customHeight="1" x14ac:dyDescent="0.2">
      <c r="A34" s="64">
        <v>27</v>
      </c>
      <c r="B34" s="82">
        <v>42807</v>
      </c>
      <c r="C34" s="122" t="s">
        <v>513</v>
      </c>
      <c r="D34" s="86" t="s">
        <v>514</v>
      </c>
      <c r="E34" s="62" t="s">
        <v>405</v>
      </c>
      <c r="F34" s="67" t="s">
        <v>447</v>
      </c>
      <c r="G34" s="58">
        <v>80736.27</v>
      </c>
      <c r="H34" s="176" t="s">
        <v>478</v>
      </c>
      <c r="I34" s="176" t="s">
        <v>403</v>
      </c>
      <c r="J34" s="57" t="s">
        <v>515</v>
      </c>
      <c r="K34" s="137"/>
    </row>
    <row r="35" spans="1:11" ht="37.5" customHeight="1" x14ac:dyDescent="0.2">
      <c r="A35" s="64">
        <v>28</v>
      </c>
      <c r="B35" s="82">
        <v>42801</v>
      </c>
      <c r="C35" s="122" t="s">
        <v>516</v>
      </c>
      <c r="D35" s="65" t="s">
        <v>518</v>
      </c>
      <c r="E35" s="62" t="s">
        <v>517</v>
      </c>
      <c r="F35" s="67" t="s">
        <v>447</v>
      </c>
      <c r="G35" s="58">
        <v>680</v>
      </c>
      <c r="H35" s="83" t="s">
        <v>416</v>
      </c>
      <c r="I35" s="176" t="s">
        <v>403</v>
      </c>
      <c r="J35" s="65"/>
      <c r="K35" s="137"/>
    </row>
    <row r="36" spans="1:11" ht="33.75" customHeight="1" x14ac:dyDescent="0.2">
      <c r="A36" s="64">
        <v>29</v>
      </c>
      <c r="B36" s="82">
        <v>42804</v>
      </c>
      <c r="C36" s="122" t="s">
        <v>519</v>
      </c>
      <c r="D36" s="187" t="s">
        <v>521</v>
      </c>
      <c r="E36" s="62" t="s">
        <v>520</v>
      </c>
      <c r="F36" s="67" t="s">
        <v>432</v>
      </c>
      <c r="G36" s="58">
        <v>40000</v>
      </c>
      <c r="H36" s="83" t="s">
        <v>456</v>
      </c>
      <c r="I36" s="176" t="s">
        <v>403</v>
      </c>
      <c r="J36" s="65"/>
      <c r="K36" s="137"/>
    </row>
    <row r="37" spans="1:11" ht="58.5" customHeight="1" x14ac:dyDescent="0.2">
      <c r="A37" s="64">
        <v>30</v>
      </c>
      <c r="B37" s="120">
        <v>42809</v>
      </c>
      <c r="C37" s="123" t="s">
        <v>451</v>
      </c>
      <c r="D37" s="155" t="s">
        <v>522</v>
      </c>
      <c r="E37" s="129" t="s">
        <v>523</v>
      </c>
      <c r="F37" s="93" t="s">
        <v>432</v>
      </c>
      <c r="G37" s="94">
        <v>100000</v>
      </c>
      <c r="H37" s="156" t="s">
        <v>442</v>
      </c>
      <c r="I37" s="106" t="s">
        <v>409</v>
      </c>
      <c r="J37" s="65"/>
      <c r="K37" s="137"/>
    </row>
    <row r="38" spans="1:11" ht="48" customHeight="1" x14ac:dyDescent="0.2">
      <c r="A38" s="64">
        <v>31</v>
      </c>
      <c r="B38" s="82">
        <v>42816</v>
      </c>
      <c r="C38" s="122" t="s">
        <v>569</v>
      </c>
      <c r="D38" s="160" t="s">
        <v>570</v>
      </c>
      <c r="E38" s="62" t="s">
        <v>508</v>
      </c>
      <c r="F38" s="67">
        <v>43191</v>
      </c>
      <c r="G38" s="58">
        <v>10670.75</v>
      </c>
      <c r="H38" s="83" t="s">
        <v>416</v>
      </c>
      <c r="I38" s="176" t="s">
        <v>403</v>
      </c>
      <c r="J38" s="65"/>
      <c r="K38" s="137"/>
    </row>
    <row r="39" spans="1:11" ht="48" customHeight="1" x14ac:dyDescent="0.2">
      <c r="A39" s="64">
        <v>32</v>
      </c>
      <c r="B39" s="82">
        <v>42818</v>
      </c>
      <c r="C39" s="122" t="s">
        <v>488</v>
      </c>
      <c r="D39" s="160" t="s">
        <v>571</v>
      </c>
      <c r="E39" s="62" t="s">
        <v>531</v>
      </c>
      <c r="F39" s="67" t="s">
        <v>454</v>
      </c>
      <c r="G39" s="58">
        <v>3241.2</v>
      </c>
      <c r="H39" s="83" t="s">
        <v>572</v>
      </c>
      <c r="I39" s="176" t="s">
        <v>403</v>
      </c>
      <c r="J39" s="65"/>
      <c r="K39" s="137"/>
    </row>
    <row r="40" spans="1:11" ht="38.25" customHeight="1" x14ac:dyDescent="0.2">
      <c r="A40" s="64">
        <v>33</v>
      </c>
      <c r="B40" s="186">
        <v>42005</v>
      </c>
      <c r="C40" s="56">
        <v>6554319</v>
      </c>
      <c r="D40" s="177" t="s">
        <v>401</v>
      </c>
      <c r="E40" s="160" t="s">
        <v>624</v>
      </c>
      <c r="F40" s="177" t="s">
        <v>432</v>
      </c>
      <c r="G40" s="58">
        <v>65000</v>
      </c>
      <c r="H40" s="83" t="s">
        <v>416</v>
      </c>
      <c r="I40" s="176" t="s">
        <v>403</v>
      </c>
      <c r="J40" s="65"/>
      <c r="K40" s="137"/>
    </row>
    <row r="41" spans="1:11" ht="39.75" customHeight="1" x14ac:dyDescent="0.2">
      <c r="A41" s="64">
        <v>34</v>
      </c>
      <c r="B41" s="82">
        <v>42816</v>
      </c>
      <c r="C41" s="122" t="s">
        <v>524</v>
      </c>
      <c r="D41" s="86" t="s">
        <v>525</v>
      </c>
      <c r="E41" s="64" t="s">
        <v>526</v>
      </c>
      <c r="F41" s="127" t="s">
        <v>447</v>
      </c>
      <c r="G41" s="130">
        <v>3700</v>
      </c>
      <c r="H41" s="83" t="s">
        <v>416</v>
      </c>
      <c r="I41" s="176" t="s">
        <v>403</v>
      </c>
      <c r="J41" s="65"/>
      <c r="K41" s="137"/>
    </row>
    <row r="42" spans="1:11" ht="43.5" customHeight="1" x14ac:dyDescent="0.2">
      <c r="A42" s="64">
        <v>35</v>
      </c>
      <c r="B42" s="82">
        <v>42821</v>
      </c>
      <c r="C42" s="122" t="s">
        <v>527</v>
      </c>
      <c r="D42" s="65" t="s">
        <v>528</v>
      </c>
      <c r="E42" s="62" t="s">
        <v>479</v>
      </c>
      <c r="F42" s="67">
        <v>43160</v>
      </c>
      <c r="G42" s="58">
        <v>500</v>
      </c>
      <c r="H42" s="83" t="s">
        <v>416</v>
      </c>
      <c r="I42" s="176" t="s">
        <v>403</v>
      </c>
      <c r="J42" s="65"/>
      <c r="K42" s="137"/>
    </row>
    <row r="43" spans="1:11" ht="41.25" customHeight="1" x14ac:dyDescent="0.2">
      <c r="A43" s="64">
        <v>36</v>
      </c>
      <c r="B43" s="82">
        <v>42830</v>
      </c>
      <c r="C43" s="122" t="s">
        <v>529</v>
      </c>
      <c r="D43" s="86" t="s">
        <v>530</v>
      </c>
      <c r="E43" s="62" t="s">
        <v>531</v>
      </c>
      <c r="F43" s="67" t="s">
        <v>454</v>
      </c>
      <c r="G43" s="58">
        <v>1000</v>
      </c>
      <c r="H43" s="83" t="s">
        <v>416</v>
      </c>
      <c r="I43" s="176" t="s">
        <v>403</v>
      </c>
      <c r="J43" s="65"/>
      <c r="K43" s="137"/>
    </row>
    <row r="44" spans="1:11" ht="42.75" customHeight="1" x14ac:dyDescent="0.2">
      <c r="A44" s="64">
        <v>37</v>
      </c>
      <c r="B44" s="122" t="s">
        <v>533</v>
      </c>
      <c r="C44" s="122" t="s">
        <v>534</v>
      </c>
      <c r="D44" s="86" t="s">
        <v>532</v>
      </c>
      <c r="E44" s="62" t="s">
        <v>535</v>
      </c>
      <c r="F44" s="67" t="s">
        <v>454</v>
      </c>
      <c r="G44" s="58">
        <v>13500</v>
      </c>
      <c r="H44" s="83" t="s">
        <v>416</v>
      </c>
      <c r="I44" s="176" t="s">
        <v>403</v>
      </c>
      <c r="J44" s="79"/>
      <c r="K44" s="137"/>
    </row>
    <row r="45" spans="1:11" ht="49.5" customHeight="1" x14ac:dyDescent="0.2">
      <c r="A45" s="64">
        <v>38</v>
      </c>
      <c r="B45" s="120">
        <v>42835</v>
      </c>
      <c r="C45" s="123" t="s">
        <v>536</v>
      </c>
      <c r="D45" s="183" t="s">
        <v>538</v>
      </c>
      <c r="E45" s="129" t="s">
        <v>537</v>
      </c>
      <c r="F45" s="93" t="s">
        <v>454</v>
      </c>
      <c r="G45" s="94">
        <v>99000</v>
      </c>
      <c r="H45" s="156" t="s">
        <v>442</v>
      </c>
      <c r="I45" s="106" t="s">
        <v>409</v>
      </c>
      <c r="J45" s="79"/>
      <c r="K45" s="137"/>
    </row>
    <row r="46" spans="1:11" ht="36" customHeight="1" x14ac:dyDescent="0.2">
      <c r="A46" s="64">
        <v>39</v>
      </c>
      <c r="B46" s="82">
        <v>42837</v>
      </c>
      <c r="C46" s="64" t="s">
        <v>539</v>
      </c>
      <c r="D46" s="65" t="s">
        <v>540</v>
      </c>
      <c r="E46" s="57" t="s">
        <v>408</v>
      </c>
      <c r="F46" s="67" t="s">
        <v>454</v>
      </c>
      <c r="G46" s="58">
        <v>7200</v>
      </c>
      <c r="H46" s="83" t="s">
        <v>416</v>
      </c>
      <c r="I46" s="176" t="s">
        <v>403</v>
      </c>
      <c r="J46" s="65"/>
      <c r="K46" s="137"/>
    </row>
    <row r="47" spans="1:11" ht="40.5" customHeight="1" x14ac:dyDescent="0.2">
      <c r="A47" s="64">
        <v>40</v>
      </c>
      <c r="B47" s="82">
        <v>42837</v>
      </c>
      <c r="C47" s="64">
        <v>5</v>
      </c>
      <c r="D47" s="65" t="s">
        <v>541</v>
      </c>
      <c r="E47" s="57" t="s">
        <v>531</v>
      </c>
      <c r="F47" s="67" t="s">
        <v>454</v>
      </c>
      <c r="G47" s="58">
        <v>10000</v>
      </c>
      <c r="H47" s="114" t="s">
        <v>442</v>
      </c>
      <c r="I47" s="68" t="s">
        <v>403</v>
      </c>
      <c r="J47" s="65"/>
      <c r="K47" s="137"/>
    </row>
    <row r="48" spans="1:11" ht="37.5" customHeight="1" x14ac:dyDescent="0.2">
      <c r="A48" s="64">
        <v>41</v>
      </c>
      <c r="B48" s="82">
        <v>42842</v>
      </c>
      <c r="C48" s="122" t="s">
        <v>495</v>
      </c>
      <c r="D48" s="65" t="s">
        <v>542</v>
      </c>
      <c r="E48" s="62" t="s">
        <v>408</v>
      </c>
      <c r="F48" s="67" t="s">
        <v>454</v>
      </c>
      <c r="G48" s="58">
        <v>9540</v>
      </c>
      <c r="H48" s="83" t="s">
        <v>416</v>
      </c>
      <c r="I48" s="176" t="s">
        <v>403</v>
      </c>
      <c r="J48" s="65"/>
      <c r="K48" s="137"/>
    </row>
    <row r="49" spans="1:11" ht="40.5" customHeight="1" x14ac:dyDescent="0.2">
      <c r="A49" s="64">
        <v>42</v>
      </c>
      <c r="B49" s="82">
        <v>42846</v>
      </c>
      <c r="C49" s="122" t="s">
        <v>543</v>
      </c>
      <c r="D49" s="86" t="s">
        <v>544</v>
      </c>
      <c r="E49" s="62" t="s">
        <v>545</v>
      </c>
      <c r="F49" s="67">
        <v>43191</v>
      </c>
      <c r="G49" s="58">
        <v>19776</v>
      </c>
      <c r="H49" s="83" t="s">
        <v>456</v>
      </c>
      <c r="I49" s="176" t="s">
        <v>403</v>
      </c>
      <c r="J49" s="65"/>
      <c r="K49" s="137"/>
    </row>
    <row r="50" spans="1:11" ht="39" customHeight="1" x14ac:dyDescent="0.2">
      <c r="A50" s="64">
        <v>43</v>
      </c>
      <c r="B50" s="82">
        <v>42850</v>
      </c>
      <c r="C50" s="122" t="s">
        <v>546</v>
      </c>
      <c r="D50" s="86" t="s">
        <v>548</v>
      </c>
      <c r="E50" s="62" t="s">
        <v>547</v>
      </c>
      <c r="F50" s="67" t="s">
        <v>454</v>
      </c>
      <c r="G50" s="58">
        <v>12362</v>
      </c>
      <c r="H50" s="83" t="s">
        <v>416</v>
      </c>
      <c r="I50" s="176" t="s">
        <v>403</v>
      </c>
      <c r="J50" s="65"/>
      <c r="K50" s="137"/>
    </row>
    <row r="51" spans="1:11" ht="47.25" customHeight="1" x14ac:dyDescent="0.2">
      <c r="A51" s="64">
        <v>44</v>
      </c>
      <c r="B51" s="82">
        <v>42852</v>
      </c>
      <c r="C51" s="122" t="s">
        <v>549</v>
      </c>
      <c r="D51" s="65" t="s">
        <v>550</v>
      </c>
      <c r="E51" s="62" t="s">
        <v>551</v>
      </c>
      <c r="F51" s="67" t="s">
        <v>407</v>
      </c>
      <c r="G51" s="58">
        <v>9172.2999999999993</v>
      </c>
      <c r="H51" s="70" t="s">
        <v>460</v>
      </c>
      <c r="I51" s="176" t="s">
        <v>403</v>
      </c>
      <c r="J51" s="65"/>
      <c r="K51" s="137"/>
    </row>
    <row r="52" spans="1:11" ht="36.75" customHeight="1" x14ac:dyDescent="0.2">
      <c r="A52" s="64">
        <v>45</v>
      </c>
      <c r="B52" s="82">
        <v>42871</v>
      </c>
      <c r="C52" s="122" t="s">
        <v>552</v>
      </c>
      <c r="D52" s="86" t="s">
        <v>514</v>
      </c>
      <c r="E52" s="64" t="s">
        <v>405</v>
      </c>
      <c r="F52" s="127" t="s">
        <v>407</v>
      </c>
      <c r="G52" s="130">
        <v>33595.53</v>
      </c>
      <c r="H52" s="176" t="s">
        <v>478</v>
      </c>
      <c r="I52" s="176" t="s">
        <v>403</v>
      </c>
      <c r="J52" s="57" t="s">
        <v>553</v>
      </c>
      <c r="K52" s="137"/>
    </row>
    <row r="53" spans="1:11" ht="59.25" customHeight="1" x14ac:dyDescent="0.2">
      <c r="A53" s="64">
        <v>46</v>
      </c>
      <c r="B53" s="174">
        <v>42872</v>
      </c>
      <c r="C53" s="122" t="s">
        <v>554</v>
      </c>
      <c r="D53" s="182" t="s">
        <v>556</v>
      </c>
      <c r="E53" s="62" t="s">
        <v>555</v>
      </c>
      <c r="F53" s="67" t="s">
        <v>407</v>
      </c>
      <c r="G53" s="58">
        <v>2495.6999999999998</v>
      </c>
      <c r="H53" s="83" t="s">
        <v>456</v>
      </c>
      <c r="I53" s="176" t="s">
        <v>403</v>
      </c>
      <c r="J53" s="65"/>
      <c r="K53" s="137"/>
    </row>
    <row r="54" spans="1:11" ht="47.25" customHeight="1" x14ac:dyDescent="0.2">
      <c r="A54" s="64">
        <v>47</v>
      </c>
      <c r="B54" s="196">
        <v>42880</v>
      </c>
      <c r="C54" s="197" t="s">
        <v>557</v>
      </c>
      <c r="D54" s="183" t="s">
        <v>558</v>
      </c>
      <c r="E54" s="129" t="s">
        <v>559</v>
      </c>
      <c r="F54" s="184" t="s">
        <v>407</v>
      </c>
      <c r="G54" s="185">
        <v>40000</v>
      </c>
      <c r="H54" s="156" t="s">
        <v>442</v>
      </c>
      <c r="I54" s="106" t="s">
        <v>409</v>
      </c>
      <c r="J54" s="92"/>
      <c r="K54" s="137"/>
    </row>
    <row r="55" spans="1:11" ht="47.25" customHeight="1" x14ac:dyDescent="0.2">
      <c r="A55" s="64">
        <v>48</v>
      </c>
      <c r="B55" s="82">
        <v>42887</v>
      </c>
      <c r="C55" s="122" t="s">
        <v>560</v>
      </c>
      <c r="D55" s="86" t="s">
        <v>561</v>
      </c>
      <c r="E55" s="64" t="s">
        <v>405</v>
      </c>
      <c r="F55" s="127" t="s">
        <v>407</v>
      </c>
      <c r="G55" s="58">
        <v>10044</v>
      </c>
      <c r="H55" s="176" t="s">
        <v>478</v>
      </c>
      <c r="I55" s="176" t="s">
        <v>403</v>
      </c>
      <c r="J55" s="57" t="s">
        <v>562</v>
      </c>
      <c r="K55" s="137"/>
    </row>
    <row r="56" spans="1:11" ht="36" customHeight="1" x14ac:dyDescent="0.2">
      <c r="A56" s="64">
        <v>49</v>
      </c>
      <c r="B56" s="82">
        <v>42887</v>
      </c>
      <c r="C56" s="122" t="s">
        <v>563</v>
      </c>
      <c r="D56" s="86" t="s">
        <v>564</v>
      </c>
      <c r="E56" s="62" t="s">
        <v>565</v>
      </c>
      <c r="F56" s="67" t="s">
        <v>461</v>
      </c>
      <c r="G56" s="58">
        <v>15000</v>
      </c>
      <c r="H56" s="83" t="s">
        <v>416</v>
      </c>
      <c r="I56" s="176" t="s">
        <v>403</v>
      </c>
      <c r="J56" s="79"/>
      <c r="K56" s="137"/>
    </row>
    <row r="57" spans="1:11" ht="38.25" customHeight="1" x14ac:dyDescent="0.2">
      <c r="A57" s="64">
        <v>50</v>
      </c>
      <c r="B57" s="82">
        <v>42908</v>
      </c>
      <c r="C57" s="122" t="s">
        <v>181</v>
      </c>
      <c r="D57" s="86" t="s">
        <v>566</v>
      </c>
      <c r="E57" s="62" t="s">
        <v>424</v>
      </c>
      <c r="F57" s="67" t="s">
        <v>458</v>
      </c>
      <c r="G57" s="58">
        <v>6000</v>
      </c>
      <c r="H57" s="70" t="s">
        <v>457</v>
      </c>
      <c r="I57" s="176" t="s">
        <v>403</v>
      </c>
      <c r="J57" s="65"/>
      <c r="K57" s="137"/>
    </row>
    <row r="58" spans="1:11" ht="33.75" customHeight="1" x14ac:dyDescent="0.2">
      <c r="A58" s="64">
        <v>51</v>
      </c>
      <c r="B58" s="82">
        <v>42908</v>
      </c>
      <c r="C58" s="122" t="s">
        <v>181</v>
      </c>
      <c r="D58" s="86" t="s">
        <v>567</v>
      </c>
      <c r="E58" s="62" t="s">
        <v>424</v>
      </c>
      <c r="F58" s="67" t="s">
        <v>458</v>
      </c>
      <c r="G58" s="58">
        <v>6000</v>
      </c>
      <c r="H58" s="70" t="s">
        <v>457</v>
      </c>
      <c r="I58" s="176" t="s">
        <v>403</v>
      </c>
      <c r="J58" s="65"/>
      <c r="K58" s="137"/>
    </row>
    <row r="59" spans="1:11" ht="32.25" customHeight="1" x14ac:dyDescent="0.2">
      <c r="A59" s="64"/>
      <c r="B59" s="82"/>
      <c r="C59" s="122"/>
      <c r="D59" s="86"/>
      <c r="E59" s="62"/>
      <c r="F59" s="67"/>
      <c r="G59" s="58"/>
      <c r="H59" s="83"/>
      <c r="I59" s="176"/>
      <c r="J59" s="65"/>
      <c r="K59" s="137"/>
    </row>
    <row r="60" spans="1:11" ht="66" customHeight="1" x14ac:dyDescent="0.2">
      <c r="A60" s="64"/>
      <c r="B60" s="82"/>
      <c r="C60" s="122"/>
      <c r="D60" s="88"/>
      <c r="E60" s="62"/>
      <c r="F60" s="67"/>
      <c r="G60" s="98"/>
      <c r="H60" s="78"/>
      <c r="I60" s="176"/>
      <c r="J60" s="57"/>
      <c r="K60" s="137"/>
    </row>
    <row r="61" spans="1:11" ht="48" customHeight="1" x14ac:dyDescent="0.2">
      <c r="A61" s="64"/>
      <c r="B61" s="82"/>
      <c r="C61" s="122"/>
      <c r="D61" s="88"/>
      <c r="E61" s="62"/>
      <c r="F61" s="67"/>
      <c r="G61" s="58"/>
      <c r="H61" s="84"/>
      <c r="I61" s="176"/>
      <c r="J61" s="65"/>
      <c r="K61" s="137"/>
    </row>
    <row r="62" spans="1:11" ht="36" customHeight="1" x14ac:dyDescent="0.2">
      <c r="A62" s="64"/>
      <c r="B62" s="82"/>
      <c r="C62" s="122"/>
      <c r="D62" s="86"/>
      <c r="E62" s="62"/>
      <c r="F62" s="67"/>
      <c r="G62" s="58"/>
      <c r="H62" s="70"/>
      <c r="I62" s="176"/>
      <c r="J62" s="79"/>
      <c r="K62" s="137"/>
    </row>
    <row r="63" spans="1:11" ht="27.75" customHeight="1" x14ac:dyDescent="0.2">
      <c r="A63" s="64"/>
      <c r="B63" s="82"/>
      <c r="C63" s="122"/>
      <c r="D63" s="86"/>
      <c r="E63" s="62"/>
      <c r="F63" s="67"/>
      <c r="G63" s="58"/>
      <c r="H63" s="70"/>
      <c r="I63" s="78"/>
      <c r="J63" s="65"/>
      <c r="K63" s="137"/>
    </row>
    <row r="64" spans="1:11" ht="45.75" customHeight="1" x14ac:dyDescent="0.2">
      <c r="A64" s="64"/>
      <c r="B64" s="120"/>
      <c r="C64" s="123"/>
      <c r="D64" s="183"/>
      <c r="E64" s="129"/>
      <c r="F64" s="93"/>
      <c r="G64" s="94"/>
      <c r="H64" s="156"/>
      <c r="I64" s="95"/>
      <c r="J64" s="140"/>
      <c r="K64" s="137"/>
    </row>
    <row r="65" spans="1:11" ht="45.75" customHeight="1" x14ac:dyDescent="0.2">
      <c r="A65" s="64"/>
      <c r="B65" s="82"/>
      <c r="C65" s="122"/>
      <c r="D65" s="86"/>
      <c r="E65" s="62"/>
      <c r="F65" s="67"/>
      <c r="G65" s="58"/>
      <c r="H65" s="117"/>
      <c r="I65" s="176"/>
      <c r="J65" s="57"/>
      <c r="K65" s="137"/>
    </row>
    <row r="66" spans="1:11" ht="45.75" customHeight="1" x14ac:dyDescent="0.2">
      <c r="A66" s="64"/>
      <c r="B66" s="82"/>
      <c r="C66" s="122"/>
      <c r="D66" s="86"/>
      <c r="E66" s="62"/>
      <c r="F66" s="67"/>
      <c r="G66" s="58"/>
      <c r="H66" s="117"/>
      <c r="I66" s="176"/>
      <c r="J66" s="79"/>
      <c r="K66" s="137"/>
    </row>
    <row r="67" spans="1:11" ht="45.75" customHeight="1" x14ac:dyDescent="0.2">
      <c r="A67" s="64"/>
      <c r="B67" s="120"/>
      <c r="C67" s="123"/>
      <c r="D67" s="183"/>
      <c r="E67" s="129"/>
      <c r="F67" s="93"/>
      <c r="G67" s="94"/>
      <c r="H67" s="156"/>
      <c r="I67" s="95"/>
      <c r="J67" s="140"/>
      <c r="K67" s="137"/>
    </row>
    <row r="68" spans="1:11" ht="45.75" customHeight="1" x14ac:dyDescent="0.2">
      <c r="A68" s="64"/>
      <c r="B68" s="120"/>
      <c r="C68" s="123"/>
      <c r="D68" s="183"/>
      <c r="E68" s="129"/>
      <c r="F68" s="93"/>
      <c r="G68" s="94"/>
      <c r="H68" s="156"/>
      <c r="I68" s="95"/>
      <c r="J68" s="140"/>
      <c r="K68" s="137"/>
    </row>
    <row r="69" spans="1:11" ht="45.75" customHeight="1" x14ac:dyDescent="0.2">
      <c r="A69" s="64"/>
      <c r="B69" s="82"/>
      <c r="C69" s="122"/>
      <c r="D69" s="86"/>
      <c r="E69" s="62"/>
      <c r="F69" s="67"/>
      <c r="G69" s="58"/>
      <c r="H69" s="118"/>
      <c r="I69" s="176"/>
      <c r="J69" s="65"/>
      <c r="K69" s="137"/>
    </row>
    <row r="70" spans="1:11" ht="45.75" customHeight="1" x14ac:dyDescent="0.2">
      <c r="A70" s="64"/>
      <c r="B70" s="82"/>
      <c r="C70" s="122"/>
      <c r="D70" s="86"/>
      <c r="E70" s="62"/>
      <c r="F70" s="67"/>
      <c r="G70" s="58"/>
      <c r="H70" s="70"/>
      <c r="I70" s="176"/>
      <c r="J70" s="65"/>
      <c r="K70" s="137"/>
    </row>
    <row r="71" spans="1:11" ht="45.75" customHeight="1" x14ac:dyDescent="0.2">
      <c r="A71" s="64"/>
      <c r="B71" s="120"/>
      <c r="C71" s="123"/>
      <c r="D71" s="183"/>
      <c r="E71" s="129"/>
      <c r="F71" s="93"/>
      <c r="G71" s="94"/>
      <c r="H71" s="156"/>
      <c r="I71" s="95"/>
      <c r="J71" s="92"/>
      <c r="K71" s="137"/>
    </row>
    <row r="72" spans="1:11" ht="54" customHeight="1" x14ac:dyDescent="0.2">
      <c r="A72" s="64"/>
      <c r="B72" s="82"/>
      <c r="C72" s="122"/>
      <c r="D72" s="86"/>
      <c r="E72" s="62"/>
      <c r="F72" s="67"/>
      <c r="G72" s="58"/>
      <c r="H72" s="118"/>
      <c r="I72" s="176"/>
      <c r="J72" s="65"/>
      <c r="K72" s="137"/>
    </row>
    <row r="73" spans="1:11" ht="60" customHeight="1" x14ac:dyDescent="0.2">
      <c r="A73" s="64"/>
      <c r="B73" s="82"/>
      <c r="C73" s="122"/>
      <c r="D73" s="86"/>
      <c r="E73" s="62"/>
      <c r="F73" s="67"/>
      <c r="G73" s="58"/>
      <c r="H73" s="118"/>
      <c r="I73" s="176"/>
      <c r="J73" s="65"/>
      <c r="K73" s="137"/>
    </row>
    <row r="74" spans="1:11" ht="45.75" customHeight="1" x14ac:dyDescent="0.2">
      <c r="A74" s="64"/>
      <c r="B74" s="82"/>
      <c r="C74" s="122"/>
      <c r="D74" s="86"/>
      <c r="E74" s="62"/>
      <c r="F74" s="67"/>
      <c r="G74" s="58"/>
      <c r="H74" s="83"/>
      <c r="I74" s="176"/>
      <c r="J74" s="65"/>
      <c r="K74" s="137"/>
    </row>
    <row r="75" spans="1:11" ht="45.75" customHeight="1" x14ac:dyDescent="0.2">
      <c r="A75" s="64"/>
      <c r="B75" s="174"/>
      <c r="C75" s="122"/>
      <c r="D75" s="86"/>
      <c r="E75" s="62"/>
      <c r="F75" s="67"/>
      <c r="G75" s="58"/>
      <c r="H75" s="114"/>
      <c r="I75" s="68"/>
      <c r="J75" s="65"/>
      <c r="K75" s="137"/>
    </row>
    <row r="76" spans="1:11" ht="45.75" customHeight="1" x14ac:dyDescent="0.2">
      <c r="A76" s="64"/>
      <c r="B76" s="174"/>
      <c r="C76" s="122"/>
      <c r="D76" s="86"/>
      <c r="E76" s="62"/>
      <c r="F76" s="67"/>
      <c r="G76" s="58"/>
      <c r="H76" s="118"/>
      <c r="I76" s="68"/>
      <c r="J76" s="65"/>
      <c r="K76" s="137"/>
    </row>
    <row r="77" spans="1:11" ht="45.75" customHeight="1" x14ac:dyDescent="0.2">
      <c r="A77" s="64"/>
      <c r="B77" s="174"/>
      <c r="C77" s="122"/>
      <c r="D77" s="86"/>
      <c r="E77" s="62"/>
      <c r="F77" s="67"/>
      <c r="G77" s="58"/>
      <c r="H77" s="118"/>
      <c r="I77" s="68"/>
      <c r="J77" s="65"/>
      <c r="K77" s="137"/>
    </row>
    <row r="78" spans="1:11" ht="45.75" customHeight="1" x14ac:dyDescent="0.2">
      <c r="A78" s="64"/>
      <c r="B78" s="174"/>
      <c r="C78" s="122"/>
      <c r="D78" s="76"/>
      <c r="E78" s="62"/>
      <c r="F78" s="67"/>
      <c r="G78" s="58"/>
      <c r="H78" s="114"/>
      <c r="I78" s="68"/>
      <c r="J78" s="65"/>
      <c r="K78" s="137"/>
    </row>
    <row r="79" spans="1:11" ht="39" customHeight="1" x14ac:dyDescent="0.2">
      <c r="A79" s="64"/>
      <c r="B79" s="174"/>
      <c r="C79" s="122"/>
      <c r="D79" s="86"/>
      <c r="E79" s="62"/>
      <c r="F79" s="67"/>
      <c r="G79" s="58"/>
      <c r="H79" s="83"/>
      <c r="I79" s="176"/>
      <c r="J79" s="65"/>
      <c r="K79" s="137"/>
    </row>
    <row r="80" spans="1:11" ht="27.75" customHeight="1" x14ac:dyDescent="0.2">
      <c r="A80" s="64"/>
      <c r="B80" s="64"/>
      <c r="C80" s="64"/>
      <c r="D80" s="146" t="s">
        <v>466</v>
      </c>
      <c r="E80" s="80"/>
      <c r="F80" s="67"/>
      <c r="G80" s="58">
        <f>G92-(G81+G82+G83)</f>
        <v>1116303.8999999999</v>
      </c>
      <c r="H80" s="111"/>
      <c r="I80" s="68" t="s">
        <v>403</v>
      </c>
      <c r="J80" s="65"/>
      <c r="K80" s="137"/>
    </row>
    <row r="81" spans="1:11" ht="43.5" customHeight="1" x14ac:dyDescent="0.2">
      <c r="A81" s="64"/>
      <c r="B81" s="64"/>
      <c r="C81" s="64"/>
      <c r="D81" s="147" t="s">
        <v>466</v>
      </c>
      <c r="E81" s="80"/>
      <c r="F81" s="89"/>
      <c r="G81" s="94">
        <f>G21+G23+G29+G37+G45+G54+G64+G68+G67+G71</f>
        <v>479000</v>
      </c>
      <c r="H81" s="118"/>
      <c r="I81" s="95" t="s">
        <v>409</v>
      </c>
      <c r="J81" s="65"/>
      <c r="K81" s="137"/>
    </row>
    <row r="82" spans="1:11" ht="42" customHeight="1" x14ac:dyDescent="0.2">
      <c r="A82" s="64"/>
      <c r="B82" s="64"/>
      <c r="C82" s="64"/>
      <c r="D82" s="148" t="s">
        <v>466</v>
      </c>
      <c r="E82" s="80"/>
      <c r="F82" s="89"/>
      <c r="G82" s="97">
        <f>G13+G14</f>
        <v>290752.76</v>
      </c>
      <c r="H82" s="118"/>
      <c r="I82" s="85" t="s">
        <v>414</v>
      </c>
      <c r="J82" s="65"/>
      <c r="K82" s="137"/>
    </row>
    <row r="83" spans="1:11" ht="42" customHeight="1" x14ac:dyDescent="0.2">
      <c r="A83" s="64"/>
      <c r="B83" s="64"/>
      <c r="C83" s="64"/>
      <c r="D83" s="149" t="s">
        <v>466</v>
      </c>
      <c r="E83" s="80"/>
      <c r="F83" s="89"/>
      <c r="G83" s="105">
        <f>G8+G9</f>
        <v>12425.630000000001</v>
      </c>
      <c r="H83" s="118"/>
      <c r="I83" s="100" t="s">
        <v>415</v>
      </c>
      <c r="J83" s="65"/>
      <c r="K83" s="137"/>
    </row>
    <row r="84" spans="1:11" ht="42" customHeight="1" x14ac:dyDescent="0.2">
      <c r="A84" s="64">
        <v>1</v>
      </c>
      <c r="B84" s="128"/>
      <c r="C84" s="128"/>
      <c r="D84" s="150" t="s">
        <v>477</v>
      </c>
      <c r="E84" s="128"/>
      <c r="F84" s="128"/>
      <c r="G84" s="144">
        <f>SUM(G85:G91)</f>
        <v>81365.75</v>
      </c>
      <c r="H84" s="112"/>
      <c r="I84" s="143" t="s">
        <v>403</v>
      </c>
      <c r="J84" s="142"/>
      <c r="K84" s="137"/>
    </row>
    <row r="85" spans="1:11" ht="42" customHeight="1" x14ac:dyDescent="0.2">
      <c r="A85" s="138" t="s">
        <v>592</v>
      </c>
      <c r="B85" s="202">
        <v>43046</v>
      </c>
      <c r="C85" s="201" t="s">
        <v>593</v>
      </c>
      <c r="D85" s="201" t="s">
        <v>465</v>
      </c>
      <c r="E85" s="203" t="s">
        <v>594</v>
      </c>
      <c r="F85" s="191" t="s">
        <v>575</v>
      </c>
      <c r="G85" s="142">
        <v>6730</v>
      </c>
      <c r="H85" s="178" t="s">
        <v>456</v>
      </c>
      <c r="I85" s="143" t="s">
        <v>403</v>
      </c>
      <c r="J85" s="192"/>
      <c r="K85" s="137"/>
    </row>
    <row r="86" spans="1:11" ht="42" customHeight="1" x14ac:dyDescent="0.2">
      <c r="A86" s="138" t="s">
        <v>595</v>
      </c>
      <c r="B86" s="201" t="s">
        <v>596</v>
      </c>
      <c r="C86" s="138" t="s">
        <v>616</v>
      </c>
      <c r="D86" s="189" t="s">
        <v>576</v>
      </c>
      <c r="E86" s="203" t="s">
        <v>594</v>
      </c>
      <c r="F86" s="203" t="s">
        <v>597</v>
      </c>
      <c r="G86" s="142">
        <v>41311</v>
      </c>
      <c r="H86" s="178" t="s">
        <v>456</v>
      </c>
      <c r="I86" s="143" t="s">
        <v>403</v>
      </c>
      <c r="J86" s="192"/>
      <c r="K86" s="137"/>
    </row>
    <row r="87" spans="1:11" ht="42" customHeight="1" x14ac:dyDescent="0.2">
      <c r="A87" s="138" t="s">
        <v>598</v>
      </c>
      <c r="B87" s="139" t="s">
        <v>604</v>
      </c>
      <c r="C87" s="205" t="s">
        <v>599</v>
      </c>
      <c r="D87" s="189" t="s">
        <v>464</v>
      </c>
      <c r="E87" s="141" t="s">
        <v>600</v>
      </c>
      <c r="F87" s="141" t="s">
        <v>601</v>
      </c>
      <c r="G87" s="142">
        <v>4273.3500000000004</v>
      </c>
      <c r="H87" s="178" t="s">
        <v>416</v>
      </c>
      <c r="I87" s="143" t="s">
        <v>403</v>
      </c>
      <c r="J87" s="206" t="s">
        <v>602</v>
      </c>
      <c r="K87" s="137"/>
    </row>
    <row r="88" spans="1:11" ht="42" customHeight="1" x14ac:dyDescent="0.2">
      <c r="A88" s="138">
        <v>88</v>
      </c>
      <c r="B88" s="204" t="s">
        <v>603</v>
      </c>
      <c r="C88" s="204" t="s">
        <v>500</v>
      </c>
      <c r="D88" s="189" t="s">
        <v>577</v>
      </c>
      <c r="E88" s="203" t="s">
        <v>594</v>
      </c>
      <c r="F88" s="203" t="s">
        <v>605</v>
      </c>
      <c r="G88" s="142">
        <v>960</v>
      </c>
      <c r="H88" s="178" t="s">
        <v>416</v>
      </c>
      <c r="I88" s="143" t="s">
        <v>403</v>
      </c>
      <c r="J88" s="192"/>
      <c r="K88" s="137"/>
    </row>
    <row r="89" spans="1:11" ht="42" customHeight="1" x14ac:dyDescent="0.2">
      <c r="A89" s="138" t="s">
        <v>606</v>
      </c>
      <c r="B89" s="204" t="s">
        <v>607</v>
      </c>
      <c r="C89" s="204" t="s">
        <v>608</v>
      </c>
      <c r="D89" s="189" t="s">
        <v>577</v>
      </c>
      <c r="E89" s="203" t="s">
        <v>594</v>
      </c>
      <c r="F89" s="203" t="s">
        <v>609</v>
      </c>
      <c r="G89" s="142">
        <v>2340</v>
      </c>
      <c r="H89" s="178" t="s">
        <v>416</v>
      </c>
      <c r="I89" s="143" t="s">
        <v>403</v>
      </c>
      <c r="J89" s="192"/>
      <c r="K89" s="137"/>
    </row>
    <row r="90" spans="1:11" ht="42" customHeight="1" x14ac:dyDescent="0.2">
      <c r="A90" s="138">
        <v>94</v>
      </c>
      <c r="B90" s="204" t="s">
        <v>610</v>
      </c>
      <c r="C90" s="204" t="s">
        <v>503</v>
      </c>
      <c r="D90" s="189" t="s">
        <v>578</v>
      </c>
      <c r="E90" s="203" t="s">
        <v>611</v>
      </c>
      <c r="F90" s="203" t="s">
        <v>447</v>
      </c>
      <c r="G90" s="142">
        <v>3020</v>
      </c>
      <c r="H90" s="178" t="s">
        <v>416</v>
      </c>
      <c r="I90" s="143" t="s">
        <v>403</v>
      </c>
      <c r="J90" s="192"/>
      <c r="K90" s="137"/>
    </row>
    <row r="91" spans="1:11" ht="66.75" customHeight="1" x14ac:dyDescent="0.2">
      <c r="A91" s="138" t="s">
        <v>612</v>
      </c>
      <c r="B91" s="139" t="s">
        <v>613</v>
      </c>
      <c r="C91" s="207" t="s">
        <v>614</v>
      </c>
      <c r="D91" s="189" t="s">
        <v>579</v>
      </c>
      <c r="E91" s="203" t="s">
        <v>594</v>
      </c>
      <c r="F91" s="203" t="s">
        <v>575</v>
      </c>
      <c r="G91" s="142">
        <v>22731.4</v>
      </c>
      <c r="H91" s="178" t="s">
        <v>416</v>
      </c>
      <c r="I91" s="143" t="s">
        <v>403</v>
      </c>
      <c r="J91" s="192"/>
      <c r="K91" s="137"/>
    </row>
    <row r="92" spans="1:11" ht="42" customHeight="1" x14ac:dyDescent="0.2">
      <c r="A92" s="64"/>
      <c r="B92" s="161"/>
      <c r="C92" s="161"/>
      <c r="D92" s="162" t="s">
        <v>467</v>
      </c>
      <c r="E92" s="128"/>
      <c r="F92" s="128"/>
      <c r="G92" s="59">
        <f>SUM(G8:G79)+G84</f>
        <v>1898482.2899999998</v>
      </c>
      <c r="H92" s="112"/>
      <c r="I92" s="145"/>
      <c r="J92" s="142"/>
      <c r="K92" s="137"/>
    </row>
  </sheetData>
  <sheetProtection selectLockedCells="1" selectUnlockedCells="1"/>
  <mergeCells count="3">
    <mergeCell ref="A1:D1"/>
    <mergeCell ref="A2:D2"/>
    <mergeCell ref="A4:J4"/>
  </mergeCells>
  <printOptions gridLines="1"/>
  <pageMargins left="0.23622047244094491" right="0.23622047244094491" top="0.74803149606299213" bottom="0.74803149606299213" header="0.31496062992125984" footer="0.31496062992125984"/>
  <pageSetup paperSize="9" scale="67" firstPageNumber="0" fitToHeight="0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81"/>
  <sheetViews>
    <sheetView showWhiteSpace="0" topLeftCell="B72" zoomScale="80" zoomScaleNormal="80" zoomScaleSheetLayoutView="80" zoomScalePageLayoutView="70" workbookViewId="0">
      <selection activeCell="H79" sqref="H79"/>
    </sheetView>
  </sheetViews>
  <sheetFormatPr defaultColWidth="9.140625" defaultRowHeight="12.75" x14ac:dyDescent="0.2"/>
  <cols>
    <col min="1" max="1" width="5.85546875" style="60" customWidth="1"/>
    <col min="2" max="2" width="13.28515625" style="60" customWidth="1"/>
    <col min="3" max="3" width="11.85546875" style="60" customWidth="1"/>
    <col min="4" max="4" width="65.5703125" style="60" customWidth="1"/>
    <col min="5" max="5" width="31" style="60" customWidth="1"/>
    <col min="6" max="6" width="15.140625" style="60" customWidth="1"/>
    <col min="7" max="7" width="13.42578125" style="60" customWidth="1"/>
    <col min="8" max="8" width="23.7109375" style="115" customWidth="1"/>
    <col min="9" max="9" width="14.42578125" style="137" customWidth="1"/>
    <col min="10" max="10" width="14.42578125" style="61" customWidth="1"/>
    <col min="11" max="16384" width="9.140625" style="61"/>
  </cols>
  <sheetData>
    <row r="1" spans="1:10" ht="15.75" x14ac:dyDescent="0.25">
      <c r="A1" s="603" t="s">
        <v>393</v>
      </c>
      <c r="B1" s="603"/>
      <c r="C1" s="603"/>
      <c r="D1" s="603"/>
    </row>
    <row r="2" spans="1:10" ht="15.75" x14ac:dyDescent="0.25">
      <c r="A2" s="603" t="s">
        <v>394</v>
      </c>
      <c r="B2" s="603"/>
      <c r="C2" s="603"/>
      <c r="D2" s="603"/>
    </row>
    <row r="3" spans="1:10" ht="15.75" x14ac:dyDescent="0.25">
      <c r="A3" s="171"/>
      <c r="B3" s="171"/>
      <c r="C3" s="171"/>
      <c r="D3" s="171"/>
    </row>
    <row r="4" spans="1:10" ht="19.5" x14ac:dyDescent="0.35">
      <c r="A4" s="602" t="s">
        <v>587</v>
      </c>
      <c r="B4" s="602"/>
      <c r="C4" s="602"/>
      <c r="D4" s="602"/>
      <c r="E4" s="602"/>
      <c r="F4" s="602"/>
      <c r="G4" s="602"/>
      <c r="H4" s="602"/>
      <c r="I4" s="602"/>
      <c r="J4" s="602"/>
    </row>
    <row r="7" spans="1:10" s="63" customFormat="1" ht="59.25" customHeight="1" x14ac:dyDescent="0.2">
      <c r="A7" s="62" t="s">
        <v>7</v>
      </c>
      <c r="B7" s="62" t="s">
        <v>0</v>
      </c>
      <c r="C7" s="62" t="s">
        <v>438</v>
      </c>
      <c r="D7" s="53" t="s">
        <v>5</v>
      </c>
      <c r="E7" s="53" t="s">
        <v>396</v>
      </c>
      <c r="F7" s="53" t="s">
        <v>81</v>
      </c>
      <c r="G7" s="50" t="s">
        <v>16</v>
      </c>
      <c r="H7" s="51" t="s">
        <v>397</v>
      </c>
      <c r="I7" s="57" t="s">
        <v>398</v>
      </c>
      <c r="J7" s="57" t="s">
        <v>399</v>
      </c>
    </row>
    <row r="8" spans="1:10" s="63" customFormat="1" ht="70.5" customHeight="1" x14ac:dyDescent="0.2">
      <c r="A8" s="64">
        <v>1</v>
      </c>
      <c r="B8" s="134">
        <v>41311</v>
      </c>
      <c r="C8" s="103" t="s">
        <v>463</v>
      </c>
      <c r="D8" s="151" t="s">
        <v>413</v>
      </c>
      <c r="E8" s="102" t="s">
        <v>468</v>
      </c>
      <c r="F8" s="135" t="s">
        <v>432</v>
      </c>
      <c r="G8" s="136">
        <v>9580.5499999999993</v>
      </c>
      <c r="H8" s="126" t="s">
        <v>617</v>
      </c>
      <c r="I8" s="213" t="s">
        <v>693</v>
      </c>
      <c r="J8" s="57"/>
    </row>
    <row r="9" spans="1:10" s="63" customFormat="1" ht="71.25" customHeight="1" x14ac:dyDescent="0.2">
      <c r="A9" s="64">
        <v>2</v>
      </c>
      <c r="B9" s="165">
        <v>41178</v>
      </c>
      <c r="C9" s="101" t="s">
        <v>568</v>
      </c>
      <c r="D9" s="102" t="s">
        <v>411</v>
      </c>
      <c r="E9" s="102" t="s">
        <v>412</v>
      </c>
      <c r="F9" s="104" t="s">
        <v>432</v>
      </c>
      <c r="G9" s="136">
        <v>6000</v>
      </c>
      <c r="H9" s="126" t="s">
        <v>617</v>
      </c>
      <c r="I9" s="213" t="s">
        <v>693</v>
      </c>
      <c r="J9" s="57"/>
    </row>
    <row r="10" spans="1:10" s="63" customFormat="1" ht="44.25" customHeight="1" x14ac:dyDescent="0.2">
      <c r="A10" s="64">
        <v>3</v>
      </c>
      <c r="B10" s="82">
        <v>41414</v>
      </c>
      <c r="C10" s="64" t="s">
        <v>623</v>
      </c>
      <c r="D10" s="91" t="s">
        <v>469</v>
      </c>
      <c r="E10" s="53" t="s">
        <v>410</v>
      </c>
      <c r="F10" s="67" t="s">
        <v>432</v>
      </c>
      <c r="G10" s="58">
        <v>39600</v>
      </c>
      <c r="H10" s="78" t="s">
        <v>617</v>
      </c>
      <c r="I10" s="78" t="s">
        <v>694</v>
      </c>
      <c r="J10" s="57"/>
    </row>
    <row r="11" spans="1:10" s="63" customFormat="1" ht="43.5" customHeight="1" x14ac:dyDescent="0.2">
      <c r="A11" s="64">
        <v>4</v>
      </c>
      <c r="B11" s="186">
        <v>42005</v>
      </c>
      <c r="C11" s="56">
        <v>6554319</v>
      </c>
      <c r="D11" s="177" t="s">
        <v>401</v>
      </c>
      <c r="E11" s="160" t="s">
        <v>624</v>
      </c>
      <c r="F11" s="177" t="s">
        <v>432</v>
      </c>
      <c r="G11" s="58">
        <v>65000</v>
      </c>
      <c r="H11" s="78" t="s">
        <v>617</v>
      </c>
      <c r="I11" s="176" t="s">
        <v>695</v>
      </c>
      <c r="J11" s="57"/>
    </row>
    <row r="12" spans="1:10" s="63" customFormat="1" ht="42" customHeight="1" x14ac:dyDescent="0.2">
      <c r="A12" s="64">
        <v>5</v>
      </c>
      <c r="B12" s="82">
        <v>42846</v>
      </c>
      <c r="C12" s="64" t="s">
        <v>660</v>
      </c>
      <c r="D12" s="66" t="s">
        <v>482</v>
      </c>
      <c r="E12" s="57" t="s">
        <v>427</v>
      </c>
      <c r="F12" s="67" t="s">
        <v>428</v>
      </c>
      <c r="G12" s="77">
        <v>9888</v>
      </c>
      <c r="H12" s="117" t="s">
        <v>618</v>
      </c>
      <c r="I12" s="78" t="s">
        <v>695</v>
      </c>
      <c r="J12" s="57"/>
    </row>
    <row r="13" spans="1:10" s="63" customFormat="1" ht="26.25" customHeight="1" x14ac:dyDescent="0.2">
      <c r="A13" s="64">
        <v>6</v>
      </c>
      <c r="B13" s="198">
        <v>43096</v>
      </c>
      <c r="C13" s="75" t="s">
        <v>589</v>
      </c>
      <c r="D13" s="133" t="s">
        <v>483</v>
      </c>
      <c r="E13" s="62" t="s">
        <v>462</v>
      </c>
      <c r="F13" s="67" t="s">
        <v>432</v>
      </c>
      <c r="G13" s="58">
        <v>1819.56</v>
      </c>
      <c r="H13" s="111" t="s">
        <v>618</v>
      </c>
      <c r="I13" s="78" t="s">
        <v>697</v>
      </c>
      <c r="J13" s="57"/>
    </row>
    <row r="14" spans="1:10" s="63" customFormat="1" ht="36.75" customHeight="1" x14ac:dyDescent="0.2">
      <c r="A14" s="64">
        <v>7</v>
      </c>
      <c r="B14" s="119">
        <v>43101</v>
      </c>
      <c r="C14" s="124" t="s">
        <v>630</v>
      </c>
      <c r="D14" s="163" t="s">
        <v>435</v>
      </c>
      <c r="E14" s="153" t="s">
        <v>436</v>
      </c>
      <c r="F14" s="96" t="s">
        <v>432</v>
      </c>
      <c r="G14" s="97">
        <v>70437.960000000006</v>
      </c>
      <c r="H14" s="164" t="s">
        <v>617</v>
      </c>
      <c r="I14" s="214" t="s">
        <v>696</v>
      </c>
      <c r="J14" s="57"/>
    </row>
    <row r="15" spans="1:10" s="63" customFormat="1" ht="36.75" customHeight="1" x14ac:dyDescent="0.2">
      <c r="A15" s="64">
        <v>8</v>
      </c>
      <c r="B15" s="82">
        <v>43101</v>
      </c>
      <c r="C15" s="122" t="s">
        <v>661</v>
      </c>
      <c r="D15" s="152" t="s">
        <v>662</v>
      </c>
      <c r="E15" s="62" t="s">
        <v>663</v>
      </c>
      <c r="F15" s="67" t="s">
        <v>432</v>
      </c>
      <c r="G15" s="210">
        <v>15012.36</v>
      </c>
      <c r="H15" s="111" t="s">
        <v>618</v>
      </c>
      <c r="I15" s="78" t="s">
        <v>697</v>
      </c>
      <c r="J15" s="57"/>
    </row>
    <row r="16" spans="1:10" s="63" customFormat="1" ht="37.5" customHeight="1" x14ac:dyDescent="0.2">
      <c r="A16" s="64">
        <v>9</v>
      </c>
      <c r="B16" s="82">
        <v>43101</v>
      </c>
      <c r="C16" s="122" t="s">
        <v>665</v>
      </c>
      <c r="D16" s="152" t="s">
        <v>664</v>
      </c>
      <c r="E16" s="62" t="s">
        <v>663</v>
      </c>
      <c r="F16" s="67" t="s">
        <v>432</v>
      </c>
      <c r="G16" s="210">
        <v>5000</v>
      </c>
      <c r="H16" s="111" t="s">
        <v>618</v>
      </c>
      <c r="I16" s="78" t="s">
        <v>695</v>
      </c>
      <c r="J16" s="57"/>
    </row>
    <row r="17" spans="1:10" s="63" customFormat="1" ht="36" customHeight="1" x14ac:dyDescent="0.2">
      <c r="A17" s="64">
        <v>10</v>
      </c>
      <c r="B17" s="119">
        <v>43101</v>
      </c>
      <c r="C17" s="124" t="s">
        <v>634</v>
      </c>
      <c r="D17" s="163" t="s">
        <v>423</v>
      </c>
      <c r="E17" s="153" t="s">
        <v>436</v>
      </c>
      <c r="F17" s="96" t="s">
        <v>432</v>
      </c>
      <c r="G17" s="97">
        <v>230619.45</v>
      </c>
      <c r="H17" s="164" t="s">
        <v>617</v>
      </c>
      <c r="I17" s="214" t="s">
        <v>696</v>
      </c>
      <c r="J17" s="57"/>
    </row>
    <row r="18" spans="1:10" s="63" customFormat="1" ht="44.25" customHeight="1" x14ac:dyDescent="0.2">
      <c r="A18" s="64">
        <v>11</v>
      </c>
      <c r="B18" s="82">
        <v>43101</v>
      </c>
      <c r="C18" s="64" t="s">
        <v>588</v>
      </c>
      <c r="D18" s="200" t="s">
        <v>475</v>
      </c>
      <c r="E18" s="53" t="s">
        <v>392</v>
      </c>
      <c r="F18" s="67" t="s">
        <v>432</v>
      </c>
      <c r="G18" s="71">
        <v>88200</v>
      </c>
      <c r="H18" s="116" t="s">
        <v>617</v>
      </c>
      <c r="I18" s="78" t="s">
        <v>697</v>
      </c>
      <c r="J18" s="57"/>
    </row>
    <row r="19" spans="1:10" s="63" customFormat="1" ht="43.5" customHeight="1" x14ac:dyDescent="0.2">
      <c r="A19" s="64">
        <v>12</v>
      </c>
      <c r="B19" s="82">
        <v>43101</v>
      </c>
      <c r="C19" s="122" t="s">
        <v>591</v>
      </c>
      <c r="D19" s="69" t="s">
        <v>420</v>
      </c>
      <c r="E19" s="62" t="s">
        <v>417</v>
      </c>
      <c r="F19" s="67" t="s">
        <v>432</v>
      </c>
      <c r="G19" s="58">
        <v>56640</v>
      </c>
      <c r="H19" s="117" t="s">
        <v>619</v>
      </c>
      <c r="I19" s="75" t="s">
        <v>695</v>
      </c>
      <c r="J19" s="62" t="s">
        <v>440</v>
      </c>
    </row>
    <row r="20" spans="1:10" s="63" customFormat="1" ht="51" customHeight="1" x14ac:dyDescent="0.2">
      <c r="A20" s="64">
        <v>13</v>
      </c>
      <c r="B20" s="82">
        <v>43101</v>
      </c>
      <c r="C20" s="64">
        <v>3</v>
      </c>
      <c r="D20" s="91" t="s">
        <v>419</v>
      </c>
      <c r="E20" s="53" t="s">
        <v>418</v>
      </c>
      <c r="F20" s="67" t="s">
        <v>432</v>
      </c>
      <c r="G20" s="71">
        <v>99000</v>
      </c>
      <c r="H20" s="72" t="s">
        <v>619</v>
      </c>
      <c r="I20" s="78" t="s">
        <v>695</v>
      </c>
      <c r="J20" s="57" t="s">
        <v>422</v>
      </c>
    </row>
    <row r="21" spans="1:10" s="63" customFormat="1" ht="41.25" customHeight="1" x14ac:dyDescent="0.2">
      <c r="A21" s="64">
        <v>14</v>
      </c>
      <c r="B21" s="82">
        <v>43101</v>
      </c>
      <c r="C21" s="64">
        <v>4</v>
      </c>
      <c r="D21" s="81" t="s">
        <v>507</v>
      </c>
      <c r="E21" s="62" t="s">
        <v>418</v>
      </c>
      <c r="F21" s="82" t="s">
        <v>432</v>
      </c>
      <c r="G21" s="59">
        <v>12000</v>
      </c>
      <c r="H21" s="78" t="s">
        <v>472</v>
      </c>
      <c r="I21" s="78" t="s">
        <v>695</v>
      </c>
      <c r="J21" s="79"/>
    </row>
    <row r="22" spans="1:10" s="63" customFormat="1" ht="41.25" customHeight="1" x14ac:dyDescent="0.2">
      <c r="A22" s="64">
        <v>15</v>
      </c>
      <c r="B22" s="82">
        <v>43112</v>
      </c>
      <c r="C22" s="64" t="s">
        <v>704</v>
      </c>
      <c r="D22" s="81" t="s">
        <v>400</v>
      </c>
      <c r="E22" s="62" t="s">
        <v>705</v>
      </c>
      <c r="F22" s="82" t="s">
        <v>432</v>
      </c>
      <c r="G22" s="59">
        <v>99000</v>
      </c>
      <c r="H22" s="83" t="s">
        <v>651</v>
      </c>
      <c r="I22" s="78" t="s">
        <v>695</v>
      </c>
      <c r="J22" s="79"/>
    </row>
    <row r="23" spans="1:10" s="63" customFormat="1" ht="33.75" customHeight="1" x14ac:dyDescent="0.2">
      <c r="A23" s="64">
        <v>15</v>
      </c>
      <c r="B23" s="82">
        <v>43112</v>
      </c>
      <c r="C23" s="122" t="s">
        <v>500</v>
      </c>
      <c r="D23" s="65" t="s">
        <v>431</v>
      </c>
      <c r="E23" s="62" t="s">
        <v>408</v>
      </c>
      <c r="F23" s="67" t="s">
        <v>432</v>
      </c>
      <c r="G23" s="58">
        <v>12000</v>
      </c>
      <c r="H23" s="114" t="s">
        <v>617</v>
      </c>
      <c r="I23" s="78" t="s">
        <v>697</v>
      </c>
      <c r="J23" s="160"/>
    </row>
    <row r="24" spans="1:10" s="63" customFormat="1" ht="45.75" customHeight="1" x14ac:dyDescent="0.2">
      <c r="A24" s="64">
        <v>16</v>
      </c>
      <c r="B24" s="82">
        <v>43112</v>
      </c>
      <c r="C24" s="122" t="s">
        <v>503</v>
      </c>
      <c r="D24" s="160" t="s">
        <v>574</v>
      </c>
      <c r="E24" s="62" t="s">
        <v>620</v>
      </c>
      <c r="F24" s="67" t="s">
        <v>428</v>
      </c>
      <c r="G24" s="58">
        <v>61509.19</v>
      </c>
      <c r="H24" s="176" t="s">
        <v>666</v>
      </c>
      <c r="I24" s="176" t="s">
        <v>695</v>
      </c>
      <c r="J24" s="80" t="s">
        <v>667</v>
      </c>
    </row>
    <row r="25" spans="1:10" s="63" customFormat="1" ht="41.25" customHeight="1" x14ac:dyDescent="0.2">
      <c r="A25" s="64">
        <v>17</v>
      </c>
      <c r="B25" s="82">
        <v>43115</v>
      </c>
      <c r="C25" s="122" t="s">
        <v>621</v>
      </c>
      <c r="D25" s="160" t="s">
        <v>441</v>
      </c>
      <c r="E25" s="62" t="s">
        <v>418</v>
      </c>
      <c r="F25" s="67">
        <v>42736</v>
      </c>
      <c r="G25" s="58">
        <v>18738</v>
      </c>
      <c r="H25" s="114" t="s">
        <v>619</v>
      </c>
      <c r="I25" s="78" t="s">
        <v>697</v>
      </c>
      <c r="J25" s="72"/>
    </row>
    <row r="26" spans="1:10" s="63" customFormat="1" ht="63" customHeight="1" x14ac:dyDescent="0.2">
      <c r="A26" s="64">
        <v>18</v>
      </c>
      <c r="B26" s="157">
        <v>43116</v>
      </c>
      <c r="C26" s="158" t="s">
        <v>622</v>
      </c>
      <c r="D26" s="155" t="s">
        <v>685</v>
      </c>
      <c r="E26" s="129" t="s">
        <v>471</v>
      </c>
      <c r="F26" s="93" t="s">
        <v>428</v>
      </c>
      <c r="G26" s="94">
        <v>15200</v>
      </c>
      <c r="H26" s="156" t="s">
        <v>627</v>
      </c>
      <c r="I26" s="158" t="s">
        <v>698</v>
      </c>
      <c r="J26" s="57"/>
    </row>
    <row r="27" spans="1:10" s="63" customFormat="1" ht="42" customHeight="1" x14ac:dyDescent="0.2">
      <c r="A27" s="64">
        <v>19</v>
      </c>
      <c r="B27" s="82">
        <v>43109</v>
      </c>
      <c r="C27" s="64">
        <v>9</v>
      </c>
      <c r="D27" s="167" t="s">
        <v>625</v>
      </c>
      <c r="E27" s="62" t="s">
        <v>490</v>
      </c>
      <c r="F27" s="67" t="s">
        <v>432</v>
      </c>
      <c r="G27" s="58">
        <v>49400</v>
      </c>
      <c r="H27" s="114" t="s">
        <v>416</v>
      </c>
      <c r="I27" s="78" t="s">
        <v>694</v>
      </c>
      <c r="J27" s="62"/>
    </row>
    <row r="28" spans="1:10" s="63" customFormat="1" ht="33" customHeight="1" x14ac:dyDescent="0.2">
      <c r="A28" s="64">
        <v>20</v>
      </c>
      <c r="B28" s="82">
        <v>43116</v>
      </c>
      <c r="C28" s="122" t="s">
        <v>450</v>
      </c>
      <c r="D28" s="160" t="s">
        <v>626</v>
      </c>
      <c r="E28" s="62" t="s">
        <v>620</v>
      </c>
      <c r="F28" s="67" t="s">
        <v>428</v>
      </c>
      <c r="G28" s="58">
        <v>12769.91</v>
      </c>
      <c r="H28" s="176" t="s">
        <v>618</v>
      </c>
      <c r="I28" s="176" t="s">
        <v>694</v>
      </c>
      <c r="J28" s="57"/>
    </row>
    <row r="29" spans="1:10" s="63" customFormat="1" ht="47.25" customHeight="1" x14ac:dyDescent="0.2">
      <c r="A29" s="64">
        <v>21</v>
      </c>
      <c r="B29" s="120">
        <v>43117</v>
      </c>
      <c r="C29" s="108">
        <v>11</v>
      </c>
      <c r="D29" s="155" t="s">
        <v>686</v>
      </c>
      <c r="E29" s="129" t="s">
        <v>430</v>
      </c>
      <c r="F29" s="93" t="s">
        <v>455</v>
      </c>
      <c r="G29" s="94">
        <v>15000</v>
      </c>
      <c r="H29" s="121" t="s">
        <v>627</v>
      </c>
      <c r="I29" s="158" t="s">
        <v>698</v>
      </c>
      <c r="J29" s="65"/>
    </row>
    <row r="30" spans="1:10" s="63" customFormat="1" ht="39.75" customHeight="1" x14ac:dyDescent="0.2">
      <c r="A30" s="64">
        <v>22</v>
      </c>
      <c r="B30" s="82">
        <v>43123</v>
      </c>
      <c r="C30" s="122" t="s">
        <v>451</v>
      </c>
      <c r="D30" s="160" t="s">
        <v>628</v>
      </c>
      <c r="E30" s="62" t="s">
        <v>620</v>
      </c>
      <c r="F30" s="67" t="s">
        <v>455</v>
      </c>
      <c r="G30" s="58">
        <v>16000</v>
      </c>
      <c r="H30" s="176" t="s">
        <v>617</v>
      </c>
      <c r="I30" s="176" t="s">
        <v>695</v>
      </c>
      <c r="J30" s="160"/>
    </row>
    <row r="31" spans="1:10" s="63" customFormat="1" ht="40.5" customHeight="1" x14ac:dyDescent="0.2">
      <c r="A31" s="64">
        <v>23</v>
      </c>
      <c r="B31" s="82">
        <v>43125</v>
      </c>
      <c r="C31" s="122" t="s">
        <v>639</v>
      </c>
      <c r="D31" s="76" t="s">
        <v>439</v>
      </c>
      <c r="E31" s="62" t="s">
        <v>640</v>
      </c>
      <c r="F31" s="67" t="s">
        <v>432</v>
      </c>
      <c r="G31" s="58">
        <v>2240</v>
      </c>
      <c r="H31" s="114" t="s">
        <v>416</v>
      </c>
      <c r="I31" s="78" t="s">
        <v>695</v>
      </c>
      <c r="J31" s="160"/>
    </row>
    <row r="32" spans="1:10" s="63" customFormat="1" ht="35.25" customHeight="1" x14ac:dyDescent="0.2">
      <c r="A32" s="64">
        <v>24</v>
      </c>
      <c r="B32" s="82">
        <v>43131</v>
      </c>
      <c r="C32" s="122" t="s">
        <v>495</v>
      </c>
      <c r="D32" s="76" t="s">
        <v>647</v>
      </c>
      <c r="E32" s="62" t="s">
        <v>545</v>
      </c>
      <c r="F32" s="67" t="s">
        <v>432</v>
      </c>
      <c r="G32" s="58">
        <v>39600</v>
      </c>
      <c r="H32" s="114" t="s">
        <v>618</v>
      </c>
      <c r="I32" s="176" t="s">
        <v>695</v>
      </c>
      <c r="J32" s="76"/>
    </row>
    <row r="33" spans="1:11" s="63" customFormat="1" ht="33" customHeight="1" x14ac:dyDescent="0.2">
      <c r="A33" s="64">
        <v>25</v>
      </c>
      <c r="B33" s="82">
        <v>43133</v>
      </c>
      <c r="C33" s="122" t="s">
        <v>452</v>
      </c>
      <c r="D33" s="76" t="s">
        <v>445</v>
      </c>
      <c r="E33" s="62" t="s">
        <v>446</v>
      </c>
      <c r="F33" s="52" t="s">
        <v>455</v>
      </c>
      <c r="G33" s="58">
        <v>28000</v>
      </c>
      <c r="H33" s="117" t="s">
        <v>629</v>
      </c>
      <c r="I33" s="78" t="s">
        <v>695</v>
      </c>
      <c r="J33" s="160"/>
    </row>
    <row r="34" spans="1:11" s="63" customFormat="1" ht="38.25" customHeight="1" x14ac:dyDescent="0.2">
      <c r="A34" s="64">
        <v>26</v>
      </c>
      <c r="B34" s="52">
        <v>43136</v>
      </c>
      <c r="C34" s="75" t="s">
        <v>453</v>
      </c>
      <c r="D34" s="160" t="s">
        <v>632</v>
      </c>
      <c r="E34" s="62" t="s">
        <v>631</v>
      </c>
      <c r="F34" s="67" t="s">
        <v>455</v>
      </c>
      <c r="G34" s="58">
        <v>60000</v>
      </c>
      <c r="H34" s="122" t="s">
        <v>617</v>
      </c>
      <c r="I34" s="122" t="s">
        <v>695</v>
      </c>
      <c r="J34" s="76"/>
    </row>
    <row r="35" spans="1:11" s="63" customFormat="1" ht="33.75" customHeight="1" x14ac:dyDescent="0.2">
      <c r="A35" s="64">
        <v>27</v>
      </c>
      <c r="B35" s="157">
        <v>43136</v>
      </c>
      <c r="C35" s="123" t="s">
        <v>633</v>
      </c>
      <c r="D35" s="183" t="s">
        <v>683</v>
      </c>
      <c r="E35" s="129" t="s">
        <v>644</v>
      </c>
      <c r="F35" s="93" t="s">
        <v>455</v>
      </c>
      <c r="G35" s="94">
        <v>15050</v>
      </c>
      <c r="H35" s="121" t="s">
        <v>627</v>
      </c>
      <c r="I35" s="212" t="s">
        <v>699</v>
      </c>
      <c r="J35" s="65"/>
    </row>
    <row r="36" spans="1:11" s="63" customFormat="1" ht="39" customHeight="1" x14ac:dyDescent="0.2">
      <c r="A36" s="64">
        <v>28</v>
      </c>
      <c r="B36" s="120">
        <v>43136</v>
      </c>
      <c r="C36" s="123" t="s">
        <v>635</v>
      </c>
      <c r="D36" s="208" t="s">
        <v>583</v>
      </c>
      <c r="E36" s="129" t="s">
        <v>584</v>
      </c>
      <c r="F36" s="93" t="s">
        <v>455</v>
      </c>
      <c r="G36" s="94">
        <v>10000</v>
      </c>
      <c r="H36" s="156" t="s">
        <v>627</v>
      </c>
      <c r="I36" s="212" t="s">
        <v>699</v>
      </c>
      <c r="J36" s="57"/>
    </row>
    <row r="37" spans="1:11" s="63" customFormat="1" ht="44.25" customHeight="1" x14ac:dyDescent="0.2">
      <c r="A37" s="64">
        <v>29</v>
      </c>
      <c r="B37" s="82">
        <v>43137</v>
      </c>
      <c r="C37" s="122" t="s">
        <v>648</v>
      </c>
      <c r="D37" s="86" t="s">
        <v>636</v>
      </c>
      <c r="E37" s="62" t="s">
        <v>526</v>
      </c>
      <c r="F37" s="67" t="s">
        <v>461</v>
      </c>
      <c r="G37" s="58">
        <v>4100</v>
      </c>
      <c r="H37" s="83" t="s">
        <v>617</v>
      </c>
      <c r="I37" s="176" t="s">
        <v>697</v>
      </c>
      <c r="J37" s="65"/>
    </row>
    <row r="38" spans="1:11" s="63" customFormat="1" ht="38.25" customHeight="1" x14ac:dyDescent="0.2">
      <c r="A38" s="64">
        <v>30</v>
      </c>
      <c r="B38" s="131">
        <v>43138</v>
      </c>
      <c r="C38" s="159">
        <v>18</v>
      </c>
      <c r="D38" s="76" t="s">
        <v>637</v>
      </c>
      <c r="E38" s="62" t="s">
        <v>638</v>
      </c>
      <c r="F38" s="52" t="s">
        <v>461</v>
      </c>
      <c r="G38" s="58">
        <v>90000</v>
      </c>
      <c r="H38" s="117" t="s">
        <v>629</v>
      </c>
      <c r="I38" s="78" t="s">
        <v>697</v>
      </c>
      <c r="J38" s="57"/>
    </row>
    <row r="39" spans="1:11" s="63" customFormat="1" ht="39.75" customHeight="1" x14ac:dyDescent="0.2">
      <c r="A39" s="64">
        <v>31</v>
      </c>
      <c r="B39" s="82">
        <v>43138</v>
      </c>
      <c r="C39" s="175" t="s">
        <v>641</v>
      </c>
      <c r="D39" s="86" t="s">
        <v>449</v>
      </c>
      <c r="E39" s="87" t="s">
        <v>508</v>
      </c>
      <c r="F39" s="127" t="s">
        <v>455</v>
      </c>
      <c r="G39" s="130">
        <v>42202.5</v>
      </c>
      <c r="H39" s="83" t="s">
        <v>617</v>
      </c>
      <c r="I39" s="176" t="s">
        <v>695</v>
      </c>
      <c r="J39" s="65"/>
    </row>
    <row r="40" spans="1:11" s="63" customFormat="1" ht="33.75" customHeight="1" x14ac:dyDescent="0.2">
      <c r="A40" s="64">
        <v>32</v>
      </c>
      <c r="B40" s="82">
        <v>43143</v>
      </c>
      <c r="C40" s="122" t="s">
        <v>642</v>
      </c>
      <c r="D40" s="160" t="s">
        <v>643</v>
      </c>
      <c r="E40" s="62" t="s">
        <v>620</v>
      </c>
      <c r="F40" s="67" t="s">
        <v>455</v>
      </c>
      <c r="G40" s="58">
        <v>14717.11</v>
      </c>
      <c r="H40" s="176" t="s">
        <v>617</v>
      </c>
      <c r="I40" s="176" t="s">
        <v>695</v>
      </c>
      <c r="J40" s="65"/>
    </row>
    <row r="41" spans="1:11" s="63" customFormat="1" ht="45" customHeight="1" x14ac:dyDescent="0.2">
      <c r="A41" s="64">
        <v>33</v>
      </c>
      <c r="B41" s="157">
        <v>43145</v>
      </c>
      <c r="C41" s="123" t="s">
        <v>645</v>
      </c>
      <c r="D41" s="183" t="s">
        <v>581</v>
      </c>
      <c r="E41" s="129" t="s">
        <v>644</v>
      </c>
      <c r="F41" s="93" t="s">
        <v>447</v>
      </c>
      <c r="G41" s="94">
        <v>19950</v>
      </c>
      <c r="H41" s="121" t="s">
        <v>627</v>
      </c>
      <c r="I41" s="212" t="s">
        <v>700</v>
      </c>
      <c r="J41" s="79"/>
    </row>
    <row r="42" spans="1:11" s="63" customFormat="1" ht="42" customHeight="1" x14ac:dyDescent="0.2">
      <c r="A42" s="64">
        <v>34</v>
      </c>
      <c r="B42" s="82">
        <v>43146</v>
      </c>
      <c r="C42" s="125" t="s">
        <v>659</v>
      </c>
      <c r="D42" s="86" t="s">
        <v>570</v>
      </c>
      <c r="E42" s="87" t="s">
        <v>508</v>
      </c>
      <c r="F42" s="127" t="s">
        <v>455</v>
      </c>
      <c r="G42" s="130">
        <v>10003.82</v>
      </c>
      <c r="H42" s="83" t="s">
        <v>617</v>
      </c>
      <c r="I42" s="176" t="s">
        <v>697</v>
      </c>
      <c r="J42" s="79"/>
    </row>
    <row r="43" spans="1:11" ht="47.25" customHeight="1" x14ac:dyDescent="0.2">
      <c r="A43" s="64">
        <v>35</v>
      </c>
      <c r="B43" s="82">
        <v>43151</v>
      </c>
      <c r="C43" s="125" t="s">
        <v>646</v>
      </c>
      <c r="D43" s="73" t="s">
        <v>425</v>
      </c>
      <c r="E43" s="154" t="s">
        <v>426</v>
      </c>
      <c r="F43" s="67" t="s">
        <v>432</v>
      </c>
      <c r="G43" s="74">
        <v>10800.34</v>
      </c>
      <c r="H43" s="117" t="s">
        <v>617</v>
      </c>
      <c r="I43" s="78" t="s">
        <v>697</v>
      </c>
      <c r="J43" s="199"/>
      <c r="K43" s="137"/>
    </row>
    <row r="44" spans="1:11" ht="47.25" customHeight="1" x14ac:dyDescent="0.2">
      <c r="A44" s="64">
        <v>36</v>
      </c>
      <c r="B44" s="82">
        <v>43160</v>
      </c>
      <c r="C44" s="125" t="s">
        <v>658</v>
      </c>
      <c r="D44" s="86" t="s">
        <v>657</v>
      </c>
      <c r="E44" s="62" t="s">
        <v>565</v>
      </c>
      <c r="F44" s="67" t="s">
        <v>461</v>
      </c>
      <c r="G44" s="58">
        <v>10000</v>
      </c>
      <c r="H44" s="83" t="s">
        <v>416</v>
      </c>
      <c r="I44" s="176" t="s">
        <v>697</v>
      </c>
      <c r="J44" s="199"/>
      <c r="K44" s="137"/>
    </row>
    <row r="45" spans="1:11" ht="36" customHeight="1" x14ac:dyDescent="0.2">
      <c r="A45" s="64">
        <v>37</v>
      </c>
      <c r="B45" s="82">
        <v>43171</v>
      </c>
      <c r="C45" s="122" t="s">
        <v>552</v>
      </c>
      <c r="D45" s="160" t="s">
        <v>574</v>
      </c>
      <c r="E45" s="62" t="s">
        <v>620</v>
      </c>
      <c r="F45" s="67" t="s">
        <v>428</v>
      </c>
      <c r="G45" s="58">
        <v>5786.5</v>
      </c>
      <c r="H45" s="176" t="s">
        <v>617</v>
      </c>
      <c r="I45" s="176" t="s">
        <v>697</v>
      </c>
      <c r="J45" s="65"/>
      <c r="K45" s="137"/>
    </row>
    <row r="46" spans="1:11" ht="42.75" customHeight="1" x14ac:dyDescent="0.2">
      <c r="A46" s="64">
        <v>38</v>
      </c>
      <c r="B46" s="120">
        <v>43178</v>
      </c>
      <c r="C46" s="123" t="s">
        <v>560</v>
      </c>
      <c r="D46" s="183" t="s">
        <v>649</v>
      </c>
      <c r="E46" s="129" t="s">
        <v>650</v>
      </c>
      <c r="F46" s="93" t="s">
        <v>404</v>
      </c>
      <c r="G46" s="94">
        <v>600000</v>
      </c>
      <c r="H46" s="209" t="s">
        <v>651</v>
      </c>
      <c r="I46" s="212" t="s">
        <v>700</v>
      </c>
      <c r="J46" s="65"/>
      <c r="K46" s="137"/>
    </row>
    <row r="47" spans="1:11" ht="31.5" customHeight="1" x14ac:dyDescent="0.2">
      <c r="A47" s="64">
        <v>39</v>
      </c>
      <c r="B47" s="122" t="s">
        <v>652</v>
      </c>
      <c r="C47" s="122" t="s">
        <v>573</v>
      </c>
      <c r="D47" s="65" t="s">
        <v>542</v>
      </c>
      <c r="E47" s="62" t="s">
        <v>408</v>
      </c>
      <c r="F47" s="67" t="s">
        <v>447</v>
      </c>
      <c r="G47" s="58">
        <v>12890</v>
      </c>
      <c r="H47" s="114" t="s">
        <v>617</v>
      </c>
      <c r="I47" s="176" t="s">
        <v>697</v>
      </c>
      <c r="J47" s="79"/>
      <c r="K47" s="137"/>
    </row>
    <row r="48" spans="1:11" ht="37.5" customHeight="1" x14ac:dyDescent="0.2">
      <c r="A48" s="64">
        <v>40</v>
      </c>
      <c r="B48" s="120">
        <v>43180</v>
      </c>
      <c r="C48" s="123" t="s">
        <v>580</v>
      </c>
      <c r="D48" s="183" t="s">
        <v>684</v>
      </c>
      <c r="E48" s="129" t="s">
        <v>644</v>
      </c>
      <c r="F48" s="93" t="s">
        <v>404</v>
      </c>
      <c r="G48" s="94">
        <v>39600</v>
      </c>
      <c r="H48" s="121" t="s">
        <v>627</v>
      </c>
      <c r="I48" s="212" t="s">
        <v>700</v>
      </c>
      <c r="J48" s="79"/>
      <c r="K48" s="137"/>
    </row>
    <row r="49" spans="1:12" ht="37.5" customHeight="1" x14ac:dyDescent="0.2">
      <c r="A49" s="64">
        <v>41</v>
      </c>
      <c r="B49" s="82">
        <v>43181</v>
      </c>
      <c r="C49" s="122" t="s">
        <v>653</v>
      </c>
      <c r="D49" s="86" t="s">
        <v>655</v>
      </c>
      <c r="E49" s="62" t="s">
        <v>531</v>
      </c>
      <c r="F49" s="67" t="s">
        <v>404</v>
      </c>
      <c r="G49" s="58">
        <v>3500</v>
      </c>
      <c r="H49" s="117" t="s">
        <v>656</v>
      </c>
      <c r="I49" s="176" t="s">
        <v>697</v>
      </c>
      <c r="J49" s="79"/>
      <c r="K49" s="137"/>
    </row>
    <row r="50" spans="1:12" ht="62.25" customHeight="1" x14ac:dyDescent="0.2">
      <c r="A50" s="64">
        <v>42</v>
      </c>
      <c r="B50" s="157">
        <v>43185</v>
      </c>
      <c r="C50" s="158" t="s">
        <v>654</v>
      </c>
      <c r="D50" s="155" t="s">
        <v>685</v>
      </c>
      <c r="E50" s="129" t="s">
        <v>471</v>
      </c>
      <c r="F50" s="93" t="s">
        <v>404</v>
      </c>
      <c r="G50" s="94">
        <v>14000</v>
      </c>
      <c r="H50" s="156" t="s">
        <v>627</v>
      </c>
      <c r="I50" s="158" t="s">
        <v>700</v>
      </c>
      <c r="J50" s="65"/>
      <c r="K50" s="137"/>
    </row>
    <row r="51" spans="1:12" ht="33.75" customHeight="1" x14ac:dyDescent="0.2">
      <c r="A51" s="64">
        <v>43</v>
      </c>
      <c r="B51" s="82">
        <v>43196</v>
      </c>
      <c r="C51" s="64">
        <v>28</v>
      </c>
      <c r="D51" s="65" t="s">
        <v>668</v>
      </c>
      <c r="E51" s="57" t="s">
        <v>406</v>
      </c>
      <c r="F51" s="67" t="s">
        <v>432</v>
      </c>
      <c r="G51" s="58">
        <v>99960</v>
      </c>
      <c r="H51" s="114" t="s">
        <v>617</v>
      </c>
      <c r="I51" s="176" t="s">
        <v>697</v>
      </c>
      <c r="J51" s="65"/>
      <c r="K51" s="137"/>
    </row>
    <row r="52" spans="1:12" ht="39" customHeight="1" x14ac:dyDescent="0.2">
      <c r="A52" s="64">
        <v>44</v>
      </c>
      <c r="B52" s="82">
        <v>43202</v>
      </c>
      <c r="C52" s="122" t="s">
        <v>444</v>
      </c>
      <c r="D52" s="65" t="s">
        <v>670</v>
      </c>
      <c r="E52" s="62" t="s">
        <v>669</v>
      </c>
      <c r="F52" s="67" t="s">
        <v>404</v>
      </c>
      <c r="G52" s="58">
        <v>48830</v>
      </c>
      <c r="H52" s="114" t="s">
        <v>617</v>
      </c>
      <c r="I52" s="176" t="s">
        <v>697</v>
      </c>
      <c r="J52" s="65"/>
      <c r="K52" s="137"/>
    </row>
    <row r="53" spans="1:12" ht="30" customHeight="1" x14ac:dyDescent="0.2">
      <c r="A53" s="64">
        <v>45</v>
      </c>
      <c r="B53" s="82">
        <v>43205</v>
      </c>
      <c r="C53" s="122" t="s">
        <v>671</v>
      </c>
      <c r="D53" s="86" t="s">
        <v>672</v>
      </c>
      <c r="E53" s="62" t="s">
        <v>673</v>
      </c>
      <c r="F53" s="67" t="s">
        <v>404</v>
      </c>
      <c r="G53" s="58">
        <v>2800</v>
      </c>
      <c r="H53" s="114" t="s">
        <v>617</v>
      </c>
      <c r="I53" s="176" t="s">
        <v>697</v>
      </c>
      <c r="J53" s="65"/>
      <c r="K53" s="137"/>
    </row>
    <row r="54" spans="1:12" ht="30" customHeight="1" x14ac:dyDescent="0.2">
      <c r="A54" s="64">
        <v>46</v>
      </c>
      <c r="B54" s="82">
        <v>43218</v>
      </c>
      <c r="C54" s="122" t="s">
        <v>679</v>
      </c>
      <c r="D54" s="86" t="s">
        <v>680</v>
      </c>
      <c r="E54" s="62" t="s">
        <v>545</v>
      </c>
      <c r="F54" s="67">
        <v>43556</v>
      </c>
      <c r="G54" s="58">
        <v>29664</v>
      </c>
      <c r="H54" s="114" t="s">
        <v>617</v>
      </c>
      <c r="I54" s="176" t="s">
        <v>697</v>
      </c>
      <c r="J54" s="65"/>
      <c r="K54" s="137"/>
    </row>
    <row r="55" spans="1:12" ht="30.75" customHeight="1" x14ac:dyDescent="0.2">
      <c r="A55" s="64">
        <v>47</v>
      </c>
      <c r="B55" s="82">
        <v>43223</v>
      </c>
      <c r="C55" s="122" t="s">
        <v>674</v>
      </c>
      <c r="D55" s="86" t="s">
        <v>675</v>
      </c>
      <c r="E55" s="62" t="s">
        <v>676</v>
      </c>
      <c r="F55" s="67" t="s">
        <v>407</v>
      </c>
      <c r="G55" s="58">
        <v>4800</v>
      </c>
      <c r="H55" s="83" t="s">
        <v>651</v>
      </c>
      <c r="I55" s="176" t="s">
        <v>697</v>
      </c>
      <c r="J55" s="65"/>
      <c r="K55" s="137"/>
    </row>
    <row r="56" spans="1:12" ht="49.5" customHeight="1" x14ac:dyDescent="0.25">
      <c r="A56" s="64">
        <v>48</v>
      </c>
      <c r="B56" s="82">
        <v>43223</v>
      </c>
      <c r="C56" s="122" t="s">
        <v>677</v>
      </c>
      <c r="D56" s="211" t="s">
        <v>678</v>
      </c>
      <c r="E56" s="62" t="s">
        <v>433</v>
      </c>
      <c r="F56" s="67" t="s">
        <v>459</v>
      </c>
      <c r="G56" s="58">
        <v>81600</v>
      </c>
      <c r="H56" s="83" t="s">
        <v>651</v>
      </c>
      <c r="I56" s="176" t="s">
        <v>697</v>
      </c>
      <c r="J56" s="65"/>
      <c r="K56" s="137"/>
    </row>
    <row r="57" spans="1:12" ht="39" customHeight="1" x14ac:dyDescent="0.2">
      <c r="A57" s="64">
        <v>49</v>
      </c>
      <c r="B57" s="120">
        <v>43234</v>
      </c>
      <c r="C57" s="123" t="s">
        <v>681</v>
      </c>
      <c r="D57" s="218" t="s">
        <v>684</v>
      </c>
      <c r="E57" s="129" t="s">
        <v>682</v>
      </c>
      <c r="F57" s="93" t="s">
        <v>407</v>
      </c>
      <c r="G57" s="94">
        <v>30000</v>
      </c>
      <c r="H57" s="121" t="s">
        <v>627</v>
      </c>
      <c r="I57" s="212" t="s">
        <v>699</v>
      </c>
      <c r="J57" s="65"/>
      <c r="K57" s="137"/>
    </row>
    <row r="58" spans="1:12" ht="33" customHeight="1" x14ac:dyDescent="0.25">
      <c r="A58" s="64">
        <v>51</v>
      </c>
      <c r="B58" s="82">
        <v>43230</v>
      </c>
      <c r="C58" s="122" t="s">
        <v>615</v>
      </c>
      <c r="D58" s="211" t="s">
        <v>702</v>
      </c>
      <c r="E58" s="62" t="s">
        <v>585</v>
      </c>
      <c r="F58" s="67" t="s">
        <v>407</v>
      </c>
      <c r="G58" s="58">
        <v>40000</v>
      </c>
      <c r="H58" s="83" t="s">
        <v>703</v>
      </c>
      <c r="I58" s="176" t="s">
        <v>697</v>
      </c>
      <c r="J58" s="65"/>
      <c r="K58" s="137"/>
    </row>
    <row r="59" spans="1:12" ht="36" customHeight="1" x14ac:dyDescent="0.2">
      <c r="A59" s="64">
        <v>52</v>
      </c>
      <c r="B59" s="82">
        <v>43248</v>
      </c>
      <c r="C59" s="122" t="s">
        <v>706</v>
      </c>
      <c r="D59" s="160" t="s">
        <v>574</v>
      </c>
      <c r="E59" s="62" t="s">
        <v>620</v>
      </c>
      <c r="F59" s="67" t="s">
        <v>428</v>
      </c>
      <c r="G59" s="58">
        <v>6966.16</v>
      </c>
      <c r="H59" s="176" t="s">
        <v>707</v>
      </c>
      <c r="I59" s="217" t="s">
        <v>695</v>
      </c>
      <c r="J59" s="80"/>
      <c r="K59" s="137"/>
    </row>
    <row r="60" spans="1:12" ht="51.75" customHeight="1" x14ac:dyDescent="0.2">
      <c r="A60" s="64">
        <v>53</v>
      </c>
      <c r="B60" s="219">
        <v>43258</v>
      </c>
      <c r="C60" s="220" t="s">
        <v>708</v>
      </c>
      <c r="D60" s="218" t="s">
        <v>712</v>
      </c>
      <c r="E60" s="221" t="s">
        <v>586</v>
      </c>
      <c r="F60" s="222"/>
      <c r="G60" s="223">
        <v>20000</v>
      </c>
      <c r="H60" s="121" t="s">
        <v>627</v>
      </c>
      <c r="I60" s="212" t="s">
        <v>699</v>
      </c>
      <c r="J60" s="65"/>
      <c r="K60" s="137"/>
    </row>
    <row r="61" spans="1:12" ht="45.75" customHeight="1" x14ac:dyDescent="0.2">
      <c r="A61" s="64">
        <v>54</v>
      </c>
      <c r="B61" s="82">
        <v>43270</v>
      </c>
      <c r="C61" s="122" t="s">
        <v>709</v>
      </c>
      <c r="D61" s="86" t="s">
        <v>713</v>
      </c>
      <c r="E61" s="62" t="s">
        <v>392</v>
      </c>
      <c r="F61" s="67" t="s">
        <v>458</v>
      </c>
      <c r="G61" s="58">
        <v>2800</v>
      </c>
      <c r="H61" s="176" t="s">
        <v>707</v>
      </c>
      <c r="I61" s="217" t="s">
        <v>695</v>
      </c>
      <c r="J61" s="65"/>
      <c r="K61" s="137"/>
    </row>
    <row r="62" spans="1:12" ht="57" customHeight="1" x14ac:dyDescent="0.2">
      <c r="A62" s="109">
        <v>55</v>
      </c>
      <c r="B62" s="119">
        <v>43276</v>
      </c>
      <c r="C62" s="124" t="s">
        <v>715</v>
      </c>
      <c r="D62" s="110" t="s">
        <v>710</v>
      </c>
      <c r="E62" s="153" t="s">
        <v>711</v>
      </c>
      <c r="F62" s="96" t="s">
        <v>458</v>
      </c>
      <c r="G62" s="97">
        <v>9400</v>
      </c>
      <c r="H62" s="224" t="s">
        <v>707</v>
      </c>
      <c r="I62" s="225" t="s">
        <v>695</v>
      </c>
      <c r="J62" s="168" t="s">
        <v>714</v>
      </c>
      <c r="K62" s="226"/>
      <c r="L62" s="227"/>
    </row>
    <row r="63" spans="1:12" ht="45.75" customHeight="1" x14ac:dyDescent="0.2">
      <c r="A63" s="64">
        <v>62</v>
      </c>
      <c r="B63" s="82"/>
      <c r="C63" s="122"/>
      <c r="D63" s="81"/>
      <c r="E63" s="62"/>
      <c r="F63" s="82"/>
      <c r="G63" s="59"/>
      <c r="H63" s="83"/>
      <c r="I63" s="78"/>
      <c r="J63" s="79"/>
      <c r="K63" s="137"/>
    </row>
    <row r="64" spans="1:12" ht="39" customHeight="1" x14ac:dyDescent="0.2">
      <c r="A64" s="64">
        <v>63</v>
      </c>
      <c r="B64" s="175"/>
      <c r="C64" s="122"/>
      <c r="D64" s="90"/>
      <c r="E64" s="62"/>
      <c r="F64" s="67"/>
      <c r="G64" s="58"/>
      <c r="H64" s="70"/>
      <c r="I64" s="78"/>
      <c r="J64" s="65"/>
      <c r="K64" s="137"/>
    </row>
    <row r="65" spans="1:11" ht="37.5" customHeight="1" x14ac:dyDescent="0.2">
      <c r="A65" s="64"/>
      <c r="B65" s="64"/>
      <c r="C65" s="64"/>
      <c r="D65" s="146" t="s">
        <v>466</v>
      </c>
      <c r="E65" s="80"/>
      <c r="F65" s="67"/>
      <c r="G65" s="58">
        <f>G81-(G66+G67+G68)</f>
        <v>1328793.8099999998</v>
      </c>
      <c r="H65" s="111"/>
      <c r="I65" s="78" t="s">
        <v>403</v>
      </c>
      <c r="J65" s="65"/>
      <c r="K65" s="137"/>
    </row>
    <row r="66" spans="1:11" ht="43.5" customHeight="1" x14ac:dyDescent="0.2">
      <c r="A66" s="64"/>
      <c r="B66" s="64"/>
      <c r="C66" s="64"/>
      <c r="D66" s="147" t="s">
        <v>466</v>
      </c>
      <c r="E66" s="80"/>
      <c r="F66" s="89"/>
      <c r="G66" s="94">
        <f>G26+G29+G35+G36+G41+G46+G48+G50+G57+G60</f>
        <v>778800</v>
      </c>
      <c r="H66" s="118"/>
      <c r="I66" s="212" t="s">
        <v>700</v>
      </c>
      <c r="J66" s="65"/>
      <c r="K66" s="137"/>
    </row>
    <row r="67" spans="1:11" ht="42" customHeight="1" x14ac:dyDescent="0.2">
      <c r="A67" s="64"/>
      <c r="B67" s="64"/>
      <c r="C67" s="64"/>
      <c r="D67" s="148" t="s">
        <v>466</v>
      </c>
      <c r="E67" s="80"/>
      <c r="F67" s="89"/>
      <c r="G67" s="97">
        <f>G14+G17</f>
        <v>301057.41000000003</v>
      </c>
      <c r="H67" s="118"/>
      <c r="I67" s="215" t="s">
        <v>696</v>
      </c>
      <c r="J67" s="65"/>
      <c r="K67" s="137"/>
    </row>
    <row r="68" spans="1:11" ht="42" customHeight="1" x14ac:dyDescent="0.2">
      <c r="A68" s="64"/>
      <c r="B68" s="64"/>
      <c r="C68" s="64"/>
      <c r="D68" s="149" t="s">
        <v>466</v>
      </c>
      <c r="E68" s="80"/>
      <c r="F68" s="89"/>
      <c r="G68" s="105">
        <f>G8+G9</f>
        <v>15580.55</v>
      </c>
      <c r="H68" s="118"/>
      <c r="I68" s="213" t="s">
        <v>701</v>
      </c>
      <c r="J68" s="65"/>
      <c r="K68" s="137"/>
    </row>
    <row r="69" spans="1:11" ht="42" customHeight="1" x14ac:dyDescent="0.2">
      <c r="A69" s="64"/>
      <c r="B69" s="128"/>
      <c r="C69" s="128"/>
      <c r="D69" s="150" t="s">
        <v>477</v>
      </c>
      <c r="E69" s="128"/>
      <c r="F69" s="128"/>
      <c r="G69" s="144">
        <f>SUM(G70:G80)</f>
        <v>6556.3600000000006</v>
      </c>
      <c r="H69" s="112"/>
      <c r="I69" s="216" t="s">
        <v>697</v>
      </c>
      <c r="J69" s="142"/>
      <c r="K69" s="137"/>
    </row>
    <row r="70" spans="1:11" ht="42" customHeight="1" x14ac:dyDescent="0.2">
      <c r="A70" s="138">
        <v>1</v>
      </c>
      <c r="B70" s="202">
        <v>43185</v>
      </c>
      <c r="C70" s="188"/>
      <c r="D70" s="189" t="s">
        <v>687</v>
      </c>
      <c r="E70" s="190"/>
      <c r="F70" s="191"/>
      <c r="G70" s="142">
        <v>796.36</v>
      </c>
      <c r="H70" s="178"/>
      <c r="I70" s="216"/>
      <c r="J70" s="192"/>
      <c r="K70" s="137"/>
    </row>
    <row r="71" spans="1:11" ht="42" customHeight="1" x14ac:dyDescent="0.2">
      <c r="A71" s="138">
        <v>2</v>
      </c>
      <c r="B71" s="202">
        <v>43152</v>
      </c>
      <c r="C71" s="193"/>
      <c r="D71" s="189" t="s">
        <v>688</v>
      </c>
      <c r="E71" s="194"/>
      <c r="F71" s="195"/>
      <c r="G71" s="142">
        <v>1000</v>
      </c>
      <c r="H71" s="178"/>
      <c r="I71" s="216"/>
      <c r="J71" s="192"/>
      <c r="K71" s="137"/>
    </row>
    <row r="72" spans="1:11" ht="42" customHeight="1" x14ac:dyDescent="0.2">
      <c r="A72" s="138">
        <v>3</v>
      </c>
      <c r="B72" s="202">
        <v>43111</v>
      </c>
      <c r="C72" s="193"/>
      <c r="D72" s="189" t="s">
        <v>689</v>
      </c>
      <c r="E72" s="194"/>
      <c r="F72" s="195"/>
      <c r="G72" s="142">
        <v>2200</v>
      </c>
      <c r="H72" s="178"/>
      <c r="I72" s="216"/>
      <c r="J72" s="192"/>
      <c r="K72" s="137"/>
    </row>
    <row r="73" spans="1:11" ht="42" customHeight="1" x14ac:dyDescent="0.2">
      <c r="A73" s="138">
        <v>4</v>
      </c>
      <c r="B73" s="202">
        <v>43181</v>
      </c>
      <c r="C73" s="193"/>
      <c r="D73" s="189" t="s">
        <v>690</v>
      </c>
      <c r="E73" s="194"/>
      <c r="F73" s="195"/>
      <c r="G73" s="142">
        <v>1804</v>
      </c>
      <c r="H73" s="178"/>
      <c r="I73" s="216"/>
      <c r="J73" s="192"/>
      <c r="K73" s="137"/>
    </row>
    <row r="74" spans="1:11" ht="42" customHeight="1" x14ac:dyDescent="0.2">
      <c r="A74" s="138">
        <v>5</v>
      </c>
      <c r="B74" s="202">
        <v>43145</v>
      </c>
      <c r="C74" s="193"/>
      <c r="D74" s="189" t="s">
        <v>691</v>
      </c>
      <c r="E74" s="194"/>
      <c r="F74" s="195"/>
      <c r="G74" s="142">
        <v>156</v>
      </c>
      <c r="H74" s="178"/>
      <c r="I74" s="216"/>
      <c r="J74" s="192"/>
      <c r="K74" s="137"/>
    </row>
    <row r="75" spans="1:11" ht="42" customHeight="1" x14ac:dyDescent="0.2">
      <c r="A75" s="138">
        <v>6</v>
      </c>
      <c r="B75" s="202">
        <v>43182</v>
      </c>
      <c r="C75" s="193"/>
      <c r="D75" s="189" t="s">
        <v>692</v>
      </c>
      <c r="E75" s="194"/>
      <c r="F75" s="195"/>
      <c r="G75" s="142">
        <v>600</v>
      </c>
      <c r="H75" s="178"/>
      <c r="I75" s="216"/>
      <c r="J75" s="192"/>
      <c r="K75" s="137"/>
    </row>
    <row r="76" spans="1:11" ht="42" customHeight="1" x14ac:dyDescent="0.2">
      <c r="A76" s="138">
        <v>7</v>
      </c>
      <c r="B76" s="202"/>
      <c r="C76" s="193"/>
      <c r="D76" s="189"/>
      <c r="E76" s="194"/>
      <c r="F76" s="195"/>
      <c r="G76" s="142"/>
      <c r="H76" s="178"/>
      <c r="I76" s="216"/>
      <c r="J76" s="192"/>
      <c r="K76" s="137"/>
    </row>
    <row r="77" spans="1:11" ht="42" customHeight="1" x14ac:dyDescent="0.2">
      <c r="A77" s="138">
        <v>8</v>
      </c>
      <c r="B77" s="202"/>
      <c r="C77" s="193"/>
      <c r="D77" s="189"/>
      <c r="E77" s="194"/>
      <c r="F77" s="195"/>
      <c r="G77" s="142"/>
      <c r="H77" s="178"/>
      <c r="I77" s="216"/>
      <c r="J77" s="192"/>
      <c r="K77" s="137"/>
    </row>
    <row r="78" spans="1:11" ht="42" customHeight="1" x14ac:dyDescent="0.2">
      <c r="A78" s="138">
        <v>9</v>
      </c>
      <c r="B78" s="202"/>
      <c r="C78" s="193"/>
      <c r="D78" s="189"/>
      <c r="E78" s="194"/>
      <c r="F78" s="195"/>
      <c r="G78" s="142"/>
      <c r="H78" s="178"/>
      <c r="I78" s="216"/>
      <c r="J78" s="192"/>
      <c r="K78" s="137"/>
    </row>
    <row r="79" spans="1:11" ht="42" customHeight="1" x14ac:dyDescent="0.2">
      <c r="A79" s="138">
        <v>10</v>
      </c>
      <c r="B79" s="202"/>
      <c r="C79" s="193"/>
      <c r="D79" s="189"/>
      <c r="E79" s="194"/>
      <c r="F79" s="195"/>
      <c r="G79" s="142"/>
      <c r="H79" s="178"/>
      <c r="I79" s="216"/>
      <c r="J79" s="192"/>
      <c r="K79" s="137"/>
    </row>
    <row r="80" spans="1:11" ht="42" customHeight="1" x14ac:dyDescent="0.2">
      <c r="A80" s="138">
        <v>11</v>
      </c>
      <c r="B80" s="201"/>
      <c r="C80" s="193"/>
      <c r="D80" s="189"/>
      <c r="E80" s="194"/>
      <c r="F80" s="195"/>
      <c r="G80" s="142"/>
      <c r="H80" s="178"/>
      <c r="I80" s="216"/>
      <c r="J80" s="192"/>
      <c r="K80" s="137"/>
    </row>
    <row r="81" spans="1:11" ht="42" customHeight="1" x14ac:dyDescent="0.2">
      <c r="A81" s="64"/>
      <c r="B81" s="161"/>
      <c r="C81" s="161"/>
      <c r="D81" s="162" t="s">
        <v>467</v>
      </c>
      <c r="E81" s="128"/>
      <c r="F81" s="128"/>
      <c r="G81" s="59">
        <f>SUM(G8:G64)+G69</f>
        <v>2424231.77</v>
      </c>
      <c r="H81" s="112"/>
      <c r="I81" s="145"/>
      <c r="J81" s="142"/>
      <c r="K81" s="137"/>
    </row>
  </sheetData>
  <sheetProtection selectLockedCells="1" selectUnlockedCells="1"/>
  <mergeCells count="3">
    <mergeCell ref="A1:D1"/>
    <mergeCell ref="A2:D2"/>
    <mergeCell ref="A4:J4"/>
  </mergeCells>
  <printOptions gridLines="1"/>
  <pageMargins left="0.23622047244094491" right="0.23622047244094491" top="0.74803149606299213" bottom="0.74803149606299213" header="0.31496062992125984" footer="0.31496062992125984"/>
  <pageSetup paperSize="9" scale="70" firstPageNumber="0" fitToHeight="0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D56"/>
  <sheetViews>
    <sheetView view="pageBreakPreview" zoomScale="60" zoomScaleNormal="70" workbookViewId="0">
      <selection activeCell="K45" sqref="K45"/>
    </sheetView>
  </sheetViews>
  <sheetFormatPr defaultRowHeight="12.75" x14ac:dyDescent="0.2"/>
  <cols>
    <col min="1" max="1" width="22.5703125" style="12" customWidth="1"/>
    <col min="2" max="2" width="7" customWidth="1"/>
    <col min="3" max="3" width="12.5703125" customWidth="1"/>
    <col min="4" max="4" width="18" customWidth="1"/>
    <col min="5" max="5" width="12.140625" customWidth="1"/>
    <col min="6" max="6" width="11.42578125" customWidth="1"/>
    <col min="7" max="7" width="14.5703125" customWidth="1"/>
    <col min="8" max="8" width="10.7109375" customWidth="1"/>
    <col min="9" max="9" width="21" style="12" customWidth="1"/>
    <col min="10" max="10" width="13" customWidth="1"/>
    <col min="11" max="11" width="30.5703125" customWidth="1"/>
    <col min="12" max="12" width="11.85546875" customWidth="1"/>
    <col min="14" max="14" width="40" customWidth="1"/>
    <col min="17" max="17" width="13.7109375" customWidth="1"/>
    <col min="19" max="19" width="12" customWidth="1"/>
    <col min="20" max="20" width="17.140625" customWidth="1"/>
    <col min="21" max="21" width="15.7109375" customWidth="1"/>
    <col min="22" max="22" width="14.85546875" customWidth="1"/>
    <col min="23" max="23" width="10.5703125" bestFit="1" customWidth="1"/>
    <col min="26" max="26" width="10.42578125" customWidth="1"/>
    <col min="27" max="27" width="12" customWidth="1"/>
    <col min="28" max="28" width="8.85546875" customWidth="1"/>
    <col min="29" max="29" width="12" customWidth="1"/>
    <col min="30" max="30" width="18.28515625" customWidth="1"/>
  </cols>
  <sheetData>
    <row r="1" spans="1:30" x14ac:dyDescent="0.2">
      <c r="A1" s="612" t="s">
        <v>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</row>
    <row r="2" spans="1:30" x14ac:dyDescent="0.2">
      <c r="A2" s="612" t="s">
        <v>327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</row>
    <row r="4" spans="1:30" x14ac:dyDescent="0.2">
      <c r="A4" s="605" t="s">
        <v>27</v>
      </c>
      <c r="B4" s="604" t="s">
        <v>72</v>
      </c>
      <c r="C4" s="604" t="s">
        <v>73</v>
      </c>
      <c r="D4" s="604" t="s">
        <v>74</v>
      </c>
      <c r="E4" s="604"/>
      <c r="F4" s="604"/>
      <c r="G4" s="604" t="s">
        <v>75</v>
      </c>
      <c r="H4" s="604" t="s">
        <v>10</v>
      </c>
      <c r="I4" s="605" t="s">
        <v>76</v>
      </c>
      <c r="J4" s="604" t="s">
        <v>77</v>
      </c>
      <c r="K4" s="604" t="s">
        <v>78</v>
      </c>
      <c r="L4" s="604" t="s">
        <v>79</v>
      </c>
      <c r="M4" s="604"/>
      <c r="N4" s="604" t="s">
        <v>5</v>
      </c>
      <c r="O4" s="604"/>
      <c r="P4" s="604"/>
      <c r="Q4" s="604"/>
      <c r="R4" s="604"/>
      <c r="S4" s="604"/>
      <c r="T4" s="604" t="s">
        <v>80</v>
      </c>
      <c r="U4" s="604"/>
      <c r="V4" s="604"/>
      <c r="W4" s="604"/>
      <c r="X4" s="604"/>
      <c r="Y4" s="604"/>
      <c r="Z4" s="604" t="s">
        <v>81</v>
      </c>
      <c r="AA4" s="604"/>
      <c r="AB4" s="604" t="s">
        <v>82</v>
      </c>
      <c r="AC4" s="604"/>
      <c r="AD4" s="604"/>
    </row>
    <row r="5" spans="1:30" ht="89.25" x14ac:dyDescent="0.2">
      <c r="A5" s="605"/>
      <c r="B5" s="604"/>
      <c r="C5" s="604"/>
      <c r="D5" s="16" t="s">
        <v>83</v>
      </c>
      <c r="E5" s="16" t="s">
        <v>84</v>
      </c>
      <c r="F5" s="16" t="s">
        <v>85</v>
      </c>
      <c r="G5" s="604"/>
      <c r="H5" s="604"/>
      <c r="I5" s="605"/>
      <c r="J5" s="604"/>
      <c r="K5" s="604"/>
      <c r="L5" s="16" t="s">
        <v>86</v>
      </c>
      <c r="M5" s="16" t="s">
        <v>87</v>
      </c>
      <c r="N5" s="16" t="s">
        <v>88</v>
      </c>
      <c r="O5" s="16" t="s">
        <v>89</v>
      </c>
      <c r="P5" s="16" t="s">
        <v>90</v>
      </c>
      <c r="Q5" s="16" t="s">
        <v>91</v>
      </c>
      <c r="R5" s="16" t="s">
        <v>92</v>
      </c>
      <c r="S5" s="16" t="s">
        <v>93</v>
      </c>
      <c r="T5" s="16" t="s">
        <v>94</v>
      </c>
      <c r="U5" s="16" t="s">
        <v>95</v>
      </c>
      <c r="V5" s="16" t="s">
        <v>84</v>
      </c>
      <c r="W5" s="16" t="s">
        <v>85</v>
      </c>
      <c r="X5" s="16" t="s">
        <v>96</v>
      </c>
      <c r="Y5" s="16" t="s">
        <v>97</v>
      </c>
      <c r="Z5" s="16" t="s">
        <v>98</v>
      </c>
      <c r="AA5" s="16" t="s">
        <v>99</v>
      </c>
      <c r="AB5" s="16" t="s">
        <v>100</v>
      </c>
      <c r="AC5" s="16" t="s">
        <v>86</v>
      </c>
      <c r="AD5" s="16" t="s">
        <v>101</v>
      </c>
    </row>
    <row r="6" spans="1:30" x14ac:dyDescent="0.2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4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  <c r="AB6" s="15">
        <v>28</v>
      </c>
      <c r="AC6" s="15">
        <v>29</v>
      </c>
      <c r="AD6" s="15">
        <v>30</v>
      </c>
    </row>
    <row r="7" spans="1:30" ht="85.5" customHeight="1" x14ac:dyDescent="0.2">
      <c r="A7" s="611" t="s">
        <v>247</v>
      </c>
      <c r="B7" s="606">
        <v>0</v>
      </c>
      <c r="C7" s="607">
        <v>40876</v>
      </c>
      <c r="D7" s="606" t="s">
        <v>25</v>
      </c>
      <c r="E7" s="606">
        <v>7801396325</v>
      </c>
      <c r="F7" s="606">
        <v>780101001</v>
      </c>
      <c r="G7" s="606" t="s">
        <v>102</v>
      </c>
      <c r="H7" s="606" t="s">
        <v>103</v>
      </c>
      <c r="I7" s="611" t="s">
        <v>294</v>
      </c>
      <c r="J7" s="607">
        <v>40861</v>
      </c>
      <c r="K7" s="606" t="s">
        <v>71</v>
      </c>
      <c r="L7" s="607">
        <v>40876</v>
      </c>
      <c r="M7" s="606">
        <v>37469</v>
      </c>
      <c r="N7" s="15" t="s">
        <v>104</v>
      </c>
      <c r="O7" s="15">
        <v>1540000</v>
      </c>
      <c r="P7" s="15" t="s">
        <v>105</v>
      </c>
      <c r="Q7" s="15">
        <v>534.6</v>
      </c>
      <c r="R7" s="15">
        <v>500</v>
      </c>
      <c r="S7" s="18">
        <v>267300</v>
      </c>
      <c r="T7" s="15" t="s">
        <v>107</v>
      </c>
      <c r="U7" s="15" t="s">
        <v>108</v>
      </c>
      <c r="V7" s="15">
        <v>7813473020</v>
      </c>
      <c r="W7" s="15">
        <v>781301001</v>
      </c>
      <c r="X7" s="15"/>
      <c r="Y7" s="15" t="s">
        <v>109</v>
      </c>
      <c r="Z7" s="608">
        <v>40878</v>
      </c>
      <c r="AA7" s="606"/>
      <c r="AB7" s="15">
        <v>0</v>
      </c>
      <c r="AC7" s="17">
        <v>40878</v>
      </c>
      <c r="AD7" s="609" t="s">
        <v>110</v>
      </c>
    </row>
    <row r="8" spans="1:30" ht="58.5" customHeight="1" x14ac:dyDescent="0.2">
      <c r="A8" s="611"/>
      <c r="B8" s="606"/>
      <c r="C8" s="607"/>
      <c r="D8" s="606"/>
      <c r="E8" s="606"/>
      <c r="F8" s="606"/>
      <c r="G8" s="606"/>
      <c r="H8" s="606"/>
      <c r="I8" s="611"/>
      <c r="J8" s="607"/>
      <c r="K8" s="606"/>
      <c r="L8" s="607"/>
      <c r="M8" s="606"/>
      <c r="N8" s="15" t="s">
        <v>106</v>
      </c>
      <c r="O8" s="15">
        <v>1540000</v>
      </c>
      <c r="P8" s="15" t="s">
        <v>105</v>
      </c>
      <c r="Q8" s="15">
        <v>693</v>
      </c>
      <c r="R8" s="15">
        <v>700</v>
      </c>
      <c r="S8" s="18">
        <v>485100</v>
      </c>
      <c r="T8" s="20"/>
      <c r="U8" s="20"/>
      <c r="V8" s="20"/>
      <c r="W8" s="20"/>
      <c r="X8" s="20"/>
      <c r="Y8" s="20"/>
      <c r="Z8" s="608"/>
      <c r="AA8" s="606"/>
      <c r="AB8" s="20"/>
      <c r="AC8" s="20"/>
      <c r="AD8" s="610"/>
    </row>
    <row r="9" spans="1:30" ht="102" x14ac:dyDescent="0.2">
      <c r="A9" s="14" t="s">
        <v>248</v>
      </c>
      <c r="B9" s="15">
        <v>0</v>
      </c>
      <c r="C9" s="17">
        <v>40864</v>
      </c>
      <c r="D9" s="15" t="s">
        <v>68</v>
      </c>
      <c r="E9" s="15">
        <v>7801396325</v>
      </c>
      <c r="F9" s="15">
        <v>780101001</v>
      </c>
      <c r="G9" s="15" t="s">
        <v>102</v>
      </c>
      <c r="H9" s="15" t="s">
        <v>17</v>
      </c>
      <c r="I9" s="14" t="s">
        <v>295</v>
      </c>
      <c r="J9" s="17">
        <v>40857</v>
      </c>
      <c r="K9" s="15" t="s">
        <v>111</v>
      </c>
      <c r="L9" s="17">
        <v>40864</v>
      </c>
      <c r="M9" s="15">
        <v>33</v>
      </c>
      <c r="N9" s="15" t="s">
        <v>70</v>
      </c>
      <c r="O9" s="15">
        <v>9249000</v>
      </c>
      <c r="P9" s="15" t="s">
        <v>105</v>
      </c>
      <c r="Q9" s="18">
        <v>48000</v>
      </c>
      <c r="R9" s="15">
        <v>1</v>
      </c>
      <c r="S9" s="18">
        <v>48000</v>
      </c>
      <c r="T9" s="15" t="s">
        <v>112</v>
      </c>
      <c r="U9" s="15" t="s">
        <v>113</v>
      </c>
      <c r="V9" s="14" t="s">
        <v>245</v>
      </c>
      <c r="W9" s="15"/>
      <c r="X9" s="15"/>
      <c r="Y9" s="15" t="s">
        <v>114</v>
      </c>
      <c r="Z9" s="19">
        <v>40848</v>
      </c>
      <c r="AA9" s="17">
        <v>40877</v>
      </c>
      <c r="AB9" s="15"/>
      <c r="AC9" s="15"/>
      <c r="AD9" s="15"/>
    </row>
    <row r="10" spans="1:30" ht="102" x14ac:dyDescent="0.2">
      <c r="A10" s="14" t="s">
        <v>249</v>
      </c>
      <c r="B10" s="15">
        <v>0</v>
      </c>
      <c r="C10" s="17">
        <v>40863</v>
      </c>
      <c r="D10" s="15" t="s">
        <v>25</v>
      </c>
      <c r="E10" s="15">
        <v>7801396325</v>
      </c>
      <c r="F10" s="15">
        <v>780101001</v>
      </c>
      <c r="G10" s="15" t="s">
        <v>102</v>
      </c>
      <c r="H10" s="15" t="s">
        <v>17</v>
      </c>
      <c r="I10" s="14" t="s">
        <v>296</v>
      </c>
      <c r="J10" s="17">
        <v>40856</v>
      </c>
      <c r="K10" s="15" t="s">
        <v>115</v>
      </c>
      <c r="L10" s="17">
        <v>40863</v>
      </c>
      <c r="M10" s="15">
        <v>32</v>
      </c>
      <c r="N10" s="15" t="s">
        <v>69</v>
      </c>
      <c r="O10" s="15">
        <v>9249000</v>
      </c>
      <c r="P10" s="15" t="s">
        <v>105</v>
      </c>
      <c r="Q10" s="18">
        <v>48000</v>
      </c>
      <c r="R10" s="15">
        <v>1</v>
      </c>
      <c r="S10" s="18">
        <v>48000</v>
      </c>
      <c r="T10" s="15" t="s">
        <v>112</v>
      </c>
      <c r="U10" s="15" t="s">
        <v>113</v>
      </c>
      <c r="V10" s="14" t="s">
        <v>245</v>
      </c>
      <c r="W10" s="15"/>
      <c r="X10" s="15"/>
      <c r="Y10" s="15" t="s">
        <v>114</v>
      </c>
      <c r="Z10" s="19">
        <v>40848</v>
      </c>
      <c r="AA10" s="17">
        <v>40875</v>
      </c>
      <c r="AB10" s="15"/>
      <c r="AC10" s="15"/>
      <c r="AD10" s="15"/>
    </row>
    <row r="11" spans="1:30" ht="127.5" x14ac:dyDescent="0.2">
      <c r="A11" s="14" t="s">
        <v>250</v>
      </c>
      <c r="B11" s="15">
        <v>0</v>
      </c>
      <c r="C11" s="17">
        <v>40813</v>
      </c>
      <c r="D11" s="15" t="s">
        <v>25</v>
      </c>
      <c r="E11" s="15">
        <v>7801396325</v>
      </c>
      <c r="F11" s="15">
        <v>780101001</v>
      </c>
      <c r="G11" s="15" t="s">
        <v>102</v>
      </c>
      <c r="H11" s="15" t="s">
        <v>24</v>
      </c>
      <c r="I11" s="14" t="s">
        <v>297</v>
      </c>
      <c r="J11" s="17">
        <v>40801</v>
      </c>
      <c r="K11" s="15" t="s">
        <v>116</v>
      </c>
      <c r="L11" s="17">
        <v>40812</v>
      </c>
      <c r="M11" s="15">
        <v>22</v>
      </c>
      <c r="N11" s="15" t="s">
        <v>56</v>
      </c>
      <c r="O11" s="15">
        <v>9249021</v>
      </c>
      <c r="P11" s="15" t="s">
        <v>105</v>
      </c>
      <c r="Q11" s="18">
        <v>452000</v>
      </c>
      <c r="R11" s="15"/>
      <c r="S11" s="18">
        <v>452000</v>
      </c>
      <c r="T11" s="15" t="s">
        <v>117</v>
      </c>
      <c r="U11" s="15" t="s">
        <v>118</v>
      </c>
      <c r="V11" s="15">
        <v>7825455770</v>
      </c>
      <c r="W11" s="15">
        <v>784101001</v>
      </c>
      <c r="X11" s="15"/>
      <c r="Y11" s="15" t="s">
        <v>119</v>
      </c>
      <c r="Z11" s="19">
        <v>40848</v>
      </c>
      <c r="AA11" s="17">
        <v>40870</v>
      </c>
      <c r="AB11" s="15"/>
      <c r="AC11" s="15"/>
      <c r="AD11" s="15"/>
    </row>
    <row r="12" spans="1:30" ht="102" x14ac:dyDescent="0.2">
      <c r="A12" s="14" t="s">
        <v>251</v>
      </c>
      <c r="B12" s="15">
        <v>0</v>
      </c>
      <c r="C12" s="17">
        <v>40875</v>
      </c>
      <c r="D12" s="15" t="s">
        <v>25</v>
      </c>
      <c r="E12" s="15">
        <v>7801396325</v>
      </c>
      <c r="F12" s="15">
        <v>780101001</v>
      </c>
      <c r="G12" s="15" t="s">
        <v>102</v>
      </c>
      <c r="H12" s="15" t="s">
        <v>17</v>
      </c>
      <c r="I12" s="14" t="s">
        <v>298</v>
      </c>
      <c r="J12" s="17">
        <v>40865</v>
      </c>
      <c r="K12" s="15" t="s">
        <v>120</v>
      </c>
      <c r="L12" s="17">
        <v>40872</v>
      </c>
      <c r="M12" s="15">
        <v>36</v>
      </c>
      <c r="N12" s="15" t="s">
        <v>34</v>
      </c>
      <c r="O12" s="15">
        <v>9249000</v>
      </c>
      <c r="P12" s="15" t="s">
        <v>105</v>
      </c>
      <c r="Q12" s="18">
        <v>29800</v>
      </c>
      <c r="R12" s="15">
        <v>1</v>
      </c>
      <c r="S12" s="18">
        <v>29800</v>
      </c>
      <c r="T12" s="15" t="s">
        <v>121</v>
      </c>
      <c r="U12" s="15" t="s">
        <v>122</v>
      </c>
      <c r="V12" s="15">
        <v>7839384777</v>
      </c>
      <c r="W12" s="15">
        <v>783901001</v>
      </c>
      <c r="X12" s="15"/>
      <c r="Y12" s="15" t="s">
        <v>123</v>
      </c>
      <c r="Z12" s="19">
        <v>40878</v>
      </c>
      <c r="AA12" s="15"/>
      <c r="AB12" s="15"/>
      <c r="AC12" s="15"/>
      <c r="AD12" s="15"/>
    </row>
    <row r="13" spans="1:30" ht="102" x14ac:dyDescent="0.2">
      <c r="A13" s="14" t="s">
        <v>252</v>
      </c>
      <c r="B13" s="15">
        <v>0</v>
      </c>
      <c r="C13" s="17">
        <v>40871</v>
      </c>
      <c r="D13" s="15" t="s">
        <v>25</v>
      </c>
      <c r="E13" s="15">
        <v>7801396325</v>
      </c>
      <c r="F13" s="15">
        <v>780101001</v>
      </c>
      <c r="G13" s="15" t="s">
        <v>102</v>
      </c>
      <c r="H13" s="15" t="s">
        <v>17</v>
      </c>
      <c r="I13" s="14" t="s">
        <v>299</v>
      </c>
      <c r="J13" s="17">
        <v>40864</v>
      </c>
      <c r="K13" s="15" t="s">
        <v>124</v>
      </c>
      <c r="L13" s="17">
        <v>40871</v>
      </c>
      <c r="M13" s="15">
        <v>35</v>
      </c>
      <c r="N13" s="15" t="s">
        <v>125</v>
      </c>
      <c r="O13" s="15">
        <v>9249000</v>
      </c>
      <c r="P13" s="15" t="s">
        <v>105</v>
      </c>
      <c r="Q13" s="18">
        <v>38000</v>
      </c>
      <c r="R13" s="15">
        <v>1</v>
      </c>
      <c r="S13" s="18">
        <v>38000</v>
      </c>
      <c r="T13" s="15" t="s">
        <v>112</v>
      </c>
      <c r="U13" s="15" t="s">
        <v>113</v>
      </c>
      <c r="V13" s="15">
        <v>782576335979</v>
      </c>
      <c r="W13" s="15"/>
      <c r="X13" s="15"/>
      <c r="Y13" s="15" t="s">
        <v>114</v>
      </c>
      <c r="Z13" s="19">
        <v>40878</v>
      </c>
      <c r="AA13" s="15"/>
      <c r="AB13" s="15"/>
      <c r="AC13" s="15"/>
      <c r="AD13" s="15"/>
    </row>
    <row r="14" spans="1:30" ht="191.25" x14ac:dyDescent="0.2">
      <c r="A14" s="14" t="s">
        <v>253</v>
      </c>
      <c r="B14" s="15">
        <v>1</v>
      </c>
      <c r="C14" s="17">
        <v>40870</v>
      </c>
      <c r="D14" s="15" t="s">
        <v>25</v>
      </c>
      <c r="E14" s="15">
        <v>7801396325</v>
      </c>
      <c r="F14" s="15">
        <v>780101001</v>
      </c>
      <c r="G14" s="15" t="s">
        <v>102</v>
      </c>
      <c r="H14" s="15" t="s">
        <v>103</v>
      </c>
      <c r="I14" s="14" t="s">
        <v>300</v>
      </c>
      <c r="J14" s="17">
        <v>40792</v>
      </c>
      <c r="K14" s="15" t="s">
        <v>126</v>
      </c>
      <c r="L14" s="17">
        <v>40854</v>
      </c>
      <c r="M14" s="15" t="s">
        <v>127</v>
      </c>
      <c r="N14" s="15" t="s">
        <v>52</v>
      </c>
      <c r="O14" s="15">
        <v>4540030</v>
      </c>
      <c r="P14" s="15" t="s">
        <v>105</v>
      </c>
      <c r="Q14" s="18">
        <v>2642551.98</v>
      </c>
      <c r="R14" s="15">
        <v>1</v>
      </c>
      <c r="S14" s="18">
        <v>2642551.98</v>
      </c>
      <c r="T14" s="15" t="s">
        <v>128</v>
      </c>
      <c r="U14" s="15" t="s">
        <v>129</v>
      </c>
      <c r="V14" s="15">
        <v>7810036150</v>
      </c>
      <c r="W14" s="15">
        <v>781301001</v>
      </c>
      <c r="X14" s="15"/>
      <c r="Y14" s="15" t="s">
        <v>130</v>
      </c>
      <c r="Z14" s="19">
        <v>40878</v>
      </c>
      <c r="AA14" s="15"/>
      <c r="AB14" s="15"/>
      <c r="AC14" s="15"/>
      <c r="AD14" s="15"/>
    </row>
    <row r="15" spans="1:30" ht="191.25" x14ac:dyDescent="0.2">
      <c r="A15" s="14" t="s">
        <v>254</v>
      </c>
      <c r="B15" s="15">
        <v>1</v>
      </c>
      <c r="C15" s="17">
        <v>40870</v>
      </c>
      <c r="D15" s="15" t="s">
        <v>25</v>
      </c>
      <c r="E15" s="15">
        <v>7801396325</v>
      </c>
      <c r="F15" s="15">
        <v>780101001</v>
      </c>
      <c r="G15" s="15" t="s">
        <v>102</v>
      </c>
      <c r="H15" s="15" t="s">
        <v>103</v>
      </c>
      <c r="I15" s="14" t="s">
        <v>301</v>
      </c>
      <c r="J15" s="17">
        <v>40792</v>
      </c>
      <c r="K15" s="15" t="s">
        <v>131</v>
      </c>
      <c r="L15" s="17">
        <v>40854</v>
      </c>
      <c r="M15" s="15" t="s">
        <v>54</v>
      </c>
      <c r="N15" s="15" t="s">
        <v>132</v>
      </c>
      <c r="O15" s="15">
        <v>4540030</v>
      </c>
      <c r="P15" s="15" t="s">
        <v>105</v>
      </c>
      <c r="Q15" s="18">
        <v>2613036.14</v>
      </c>
      <c r="R15" s="15">
        <v>1</v>
      </c>
      <c r="S15" s="18">
        <v>2613036.14</v>
      </c>
      <c r="T15" s="15" t="s">
        <v>128</v>
      </c>
      <c r="U15" s="15" t="s">
        <v>129</v>
      </c>
      <c r="V15" s="15">
        <v>7810036150</v>
      </c>
      <c r="W15" s="15">
        <v>781301001</v>
      </c>
      <c r="X15" s="15"/>
      <c r="Y15" s="15" t="s">
        <v>130</v>
      </c>
      <c r="Z15" s="19">
        <v>40878</v>
      </c>
      <c r="AA15" s="15"/>
      <c r="AB15" s="15"/>
      <c r="AC15" s="15"/>
      <c r="AD15" s="15"/>
    </row>
    <row r="16" spans="1:30" ht="63.75" x14ac:dyDescent="0.2">
      <c r="A16" s="611" t="s">
        <v>255</v>
      </c>
      <c r="B16" s="606">
        <v>0</v>
      </c>
      <c r="C16" s="607">
        <v>40870</v>
      </c>
      <c r="D16" s="606" t="s">
        <v>25</v>
      </c>
      <c r="E16" s="606">
        <v>7801396325</v>
      </c>
      <c r="F16" s="606">
        <v>780101001</v>
      </c>
      <c r="G16" s="606" t="s">
        <v>102</v>
      </c>
      <c r="H16" s="606" t="s">
        <v>17</v>
      </c>
      <c r="I16" s="611" t="s">
        <v>302</v>
      </c>
      <c r="J16" s="607">
        <v>40863</v>
      </c>
      <c r="K16" s="606" t="s">
        <v>133</v>
      </c>
      <c r="L16" s="607">
        <v>40870</v>
      </c>
      <c r="M16" s="606">
        <v>34</v>
      </c>
      <c r="N16" s="15" t="s">
        <v>134</v>
      </c>
      <c r="O16" s="15">
        <v>2610000</v>
      </c>
      <c r="P16" s="15" t="s">
        <v>105</v>
      </c>
      <c r="Q16" s="15">
        <v>600</v>
      </c>
      <c r="R16" s="15">
        <v>250</v>
      </c>
      <c r="S16" s="18">
        <v>150000</v>
      </c>
      <c r="T16" s="15" t="s">
        <v>137</v>
      </c>
      <c r="U16" s="15" t="s">
        <v>138</v>
      </c>
      <c r="V16" s="14" t="s">
        <v>244</v>
      </c>
      <c r="W16" s="15"/>
      <c r="X16" s="15"/>
      <c r="Y16" s="15" t="s">
        <v>139</v>
      </c>
      <c r="Z16" s="608">
        <v>40848</v>
      </c>
      <c r="AA16" s="607">
        <v>40870</v>
      </c>
      <c r="AB16" s="15"/>
      <c r="AC16" s="15"/>
      <c r="AD16" s="15"/>
    </row>
    <row r="17" spans="1:30" ht="25.5" x14ac:dyDescent="0.2">
      <c r="A17" s="611"/>
      <c r="B17" s="606"/>
      <c r="C17" s="607"/>
      <c r="D17" s="606"/>
      <c r="E17" s="606"/>
      <c r="F17" s="606"/>
      <c r="G17" s="606"/>
      <c r="H17" s="606"/>
      <c r="I17" s="611"/>
      <c r="J17" s="607"/>
      <c r="K17" s="606"/>
      <c r="L17" s="607"/>
      <c r="M17" s="606"/>
      <c r="N17" s="15" t="s">
        <v>135</v>
      </c>
      <c r="O17" s="15">
        <v>2610000</v>
      </c>
      <c r="P17" s="15" t="s">
        <v>105</v>
      </c>
      <c r="Q17" s="15">
        <v>650</v>
      </c>
      <c r="R17" s="15">
        <v>200</v>
      </c>
      <c r="S17" s="18">
        <v>130000</v>
      </c>
      <c r="T17" s="20"/>
      <c r="U17" s="20"/>
      <c r="V17" s="20"/>
      <c r="W17" s="20"/>
      <c r="X17" s="20"/>
      <c r="Y17" s="20"/>
      <c r="Z17" s="608"/>
      <c r="AA17" s="607"/>
      <c r="AB17" s="20"/>
      <c r="AC17" s="20"/>
      <c r="AD17" s="20"/>
    </row>
    <row r="18" spans="1:30" ht="25.5" x14ac:dyDescent="0.2">
      <c r="A18" s="611"/>
      <c r="B18" s="606"/>
      <c r="C18" s="607"/>
      <c r="D18" s="606"/>
      <c r="E18" s="606"/>
      <c r="F18" s="606"/>
      <c r="G18" s="606"/>
      <c r="H18" s="606"/>
      <c r="I18" s="611"/>
      <c r="J18" s="607"/>
      <c r="K18" s="606"/>
      <c r="L18" s="607"/>
      <c r="M18" s="606"/>
      <c r="N18" s="15" t="s">
        <v>136</v>
      </c>
      <c r="O18" s="15">
        <v>2610000</v>
      </c>
      <c r="P18" s="15" t="s">
        <v>105</v>
      </c>
      <c r="Q18" s="15">
        <v>650</v>
      </c>
      <c r="R18" s="15">
        <v>200</v>
      </c>
      <c r="S18" s="18">
        <v>130000</v>
      </c>
      <c r="T18" s="20"/>
      <c r="U18" s="20"/>
      <c r="V18" s="20"/>
      <c r="W18" s="20"/>
      <c r="X18" s="20"/>
      <c r="Y18" s="20"/>
      <c r="Z18" s="608"/>
      <c r="AA18" s="607"/>
      <c r="AB18" s="20"/>
      <c r="AC18" s="20"/>
      <c r="AD18" s="20"/>
    </row>
    <row r="19" spans="1:30" ht="102" x14ac:dyDescent="0.2">
      <c r="A19" s="14" t="s">
        <v>256</v>
      </c>
      <c r="B19" s="15">
        <v>0</v>
      </c>
      <c r="C19" s="17">
        <v>40808</v>
      </c>
      <c r="D19" s="15" t="s">
        <v>25</v>
      </c>
      <c r="E19" s="15">
        <v>7801396325</v>
      </c>
      <c r="F19" s="15">
        <v>780101001</v>
      </c>
      <c r="G19" s="15" t="s">
        <v>102</v>
      </c>
      <c r="H19" s="15" t="s">
        <v>103</v>
      </c>
      <c r="I19" s="14" t="s">
        <v>303</v>
      </c>
      <c r="J19" s="17">
        <v>40793</v>
      </c>
      <c r="K19" s="15" t="s">
        <v>49</v>
      </c>
      <c r="L19" s="17">
        <v>40805</v>
      </c>
      <c r="M19" s="15">
        <v>24019</v>
      </c>
      <c r="N19" s="15" t="s">
        <v>50</v>
      </c>
      <c r="O19" s="15">
        <v>4540030</v>
      </c>
      <c r="P19" s="15" t="s">
        <v>105</v>
      </c>
      <c r="Q19" s="18">
        <v>7354864.9000000004</v>
      </c>
      <c r="R19" s="15"/>
      <c r="S19" s="18">
        <v>7354864.9000000004</v>
      </c>
      <c r="T19" s="15" t="s">
        <v>140</v>
      </c>
      <c r="U19" s="15" t="s">
        <v>141</v>
      </c>
      <c r="V19" s="15">
        <v>7810489590</v>
      </c>
      <c r="W19" s="15">
        <v>781001001</v>
      </c>
      <c r="X19" s="15"/>
      <c r="Y19" s="15" t="s">
        <v>142</v>
      </c>
      <c r="Z19" s="19">
        <v>40817</v>
      </c>
      <c r="AA19" s="17">
        <v>40864</v>
      </c>
      <c r="AB19" s="15"/>
      <c r="AC19" s="15"/>
      <c r="AD19" s="15"/>
    </row>
    <row r="20" spans="1:30" ht="102" x14ac:dyDescent="0.2">
      <c r="A20" s="14" t="s">
        <v>257</v>
      </c>
      <c r="B20" s="15">
        <v>0</v>
      </c>
      <c r="C20" s="17">
        <v>40792</v>
      </c>
      <c r="D20" s="15" t="s">
        <v>25</v>
      </c>
      <c r="E20" s="15">
        <v>7801396325</v>
      </c>
      <c r="F20" s="15">
        <v>780101001</v>
      </c>
      <c r="G20" s="15" t="s">
        <v>102</v>
      </c>
      <c r="H20" s="15" t="s">
        <v>103</v>
      </c>
      <c r="I20" s="14" t="s">
        <v>304</v>
      </c>
      <c r="J20" s="17">
        <v>40778</v>
      </c>
      <c r="K20" s="15" t="s">
        <v>143</v>
      </c>
      <c r="L20" s="17">
        <v>40791</v>
      </c>
      <c r="M20" s="15">
        <v>21191</v>
      </c>
      <c r="N20" s="15" t="s">
        <v>42</v>
      </c>
      <c r="O20" s="15">
        <v>3612254</v>
      </c>
      <c r="P20" s="15" t="s">
        <v>105</v>
      </c>
      <c r="Q20" s="18">
        <v>2407621</v>
      </c>
      <c r="R20" s="15"/>
      <c r="S20" s="18">
        <v>2407621</v>
      </c>
      <c r="T20" s="15" t="s">
        <v>144</v>
      </c>
      <c r="U20" s="15" t="s">
        <v>145</v>
      </c>
      <c r="V20" s="15">
        <v>7802121203</v>
      </c>
      <c r="W20" s="15">
        <v>780201001</v>
      </c>
      <c r="X20" s="15"/>
      <c r="Y20" s="15" t="s">
        <v>146</v>
      </c>
      <c r="Z20" s="19">
        <v>40817</v>
      </c>
      <c r="AA20" s="17">
        <v>40855</v>
      </c>
      <c r="AB20" s="15"/>
      <c r="AC20" s="15"/>
      <c r="AD20" s="15"/>
    </row>
    <row r="21" spans="1:30" ht="127.5" x14ac:dyDescent="0.2">
      <c r="A21" s="14" t="s">
        <v>258</v>
      </c>
      <c r="B21" s="15">
        <v>0</v>
      </c>
      <c r="C21" s="17">
        <v>40807</v>
      </c>
      <c r="D21" s="15" t="s">
        <v>25</v>
      </c>
      <c r="E21" s="15">
        <v>7801396325</v>
      </c>
      <c r="F21" s="15">
        <v>780101001</v>
      </c>
      <c r="G21" s="15" t="s">
        <v>102</v>
      </c>
      <c r="H21" s="15" t="s">
        <v>103</v>
      </c>
      <c r="I21" s="14" t="s">
        <v>305</v>
      </c>
      <c r="J21" s="17">
        <v>40792</v>
      </c>
      <c r="K21" s="15" t="s">
        <v>44</v>
      </c>
      <c r="L21" s="17">
        <v>40805</v>
      </c>
      <c r="M21" s="15" t="s">
        <v>43</v>
      </c>
      <c r="N21" s="15" t="s">
        <v>45</v>
      </c>
      <c r="O21" s="15">
        <v>4540030</v>
      </c>
      <c r="P21" s="15" t="s">
        <v>105</v>
      </c>
      <c r="Q21" s="18">
        <v>2951833.11</v>
      </c>
      <c r="R21" s="15"/>
      <c r="S21" s="18">
        <v>2951833.11</v>
      </c>
      <c r="T21" s="15" t="s">
        <v>128</v>
      </c>
      <c r="U21" s="15" t="s">
        <v>147</v>
      </c>
      <c r="V21" s="15">
        <v>7810036150</v>
      </c>
      <c r="W21" s="15">
        <v>781301001</v>
      </c>
      <c r="X21" s="15"/>
      <c r="Y21" s="15" t="s">
        <v>130</v>
      </c>
      <c r="Z21" s="19">
        <v>40817</v>
      </c>
      <c r="AA21" s="17">
        <v>40855</v>
      </c>
      <c r="AB21" s="15"/>
      <c r="AC21" s="15"/>
      <c r="AD21" s="15"/>
    </row>
    <row r="22" spans="1:30" ht="127.5" x14ac:dyDescent="0.2">
      <c r="A22" s="14" t="s">
        <v>259</v>
      </c>
      <c r="B22" s="15">
        <v>0</v>
      </c>
      <c r="C22" s="17">
        <v>40807</v>
      </c>
      <c r="D22" s="15" t="s">
        <v>25</v>
      </c>
      <c r="E22" s="15">
        <v>7801396325</v>
      </c>
      <c r="F22" s="15">
        <v>780101001</v>
      </c>
      <c r="G22" s="15" t="s">
        <v>102</v>
      </c>
      <c r="H22" s="15" t="s">
        <v>103</v>
      </c>
      <c r="I22" s="14" t="s">
        <v>306</v>
      </c>
      <c r="J22" s="17">
        <v>40792</v>
      </c>
      <c r="K22" s="15" t="s">
        <v>48</v>
      </c>
      <c r="L22" s="17">
        <v>40805</v>
      </c>
      <c r="M22" s="15" t="s">
        <v>46</v>
      </c>
      <c r="N22" s="15" t="s">
        <v>47</v>
      </c>
      <c r="O22" s="15">
        <v>4540030</v>
      </c>
      <c r="P22" s="15" t="s">
        <v>105</v>
      </c>
      <c r="Q22" s="18">
        <v>2688964.12</v>
      </c>
      <c r="R22" s="15"/>
      <c r="S22" s="18">
        <v>2688964.12</v>
      </c>
      <c r="T22" s="15" t="s">
        <v>128</v>
      </c>
      <c r="U22" s="15" t="s">
        <v>147</v>
      </c>
      <c r="V22" s="15">
        <v>7810036150</v>
      </c>
      <c r="W22" s="15">
        <v>781301001</v>
      </c>
      <c r="X22" s="15"/>
      <c r="Y22" s="15" t="s">
        <v>130</v>
      </c>
      <c r="Z22" s="19">
        <v>40817</v>
      </c>
      <c r="AA22" s="17">
        <v>40855</v>
      </c>
      <c r="AB22" s="15"/>
      <c r="AC22" s="15"/>
      <c r="AD22" s="15"/>
    </row>
    <row r="23" spans="1:30" ht="102" x14ac:dyDescent="0.2">
      <c r="A23" s="14" t="s">
        <v>260</v>
      </c>
      <c r="B23" s="15">
        <v>0</v>
      </c>
      <c r="C23" s="17">
        <v>40849</v>
      </c>
      <c r="D23" s="15" t="s">
        <v>25</v>
      </c>
      <c r="E23" s="15">
        <v>7801396325</v>
      </c>
      <c r="F23" s="15">
        <v>780101001</v>
      </c>
      <c r="G23" s="15" t="s">
        <v>102</v>
      </c>
      <c r="H23" s="15" t="s">
        <v>148</v>
      </c>
      <c r="I23" s="14"/>
      <c r="J23" s="15"/>
      <c r="K23" s="15" t="s">
        <v>149</v>
      </c>
      <c r="L23" s="17">
        <v>40848</v>
      </c>
      <c r="M23" s="15">
        <v>31</v>
      </c>
      <c r="N23" s="15" t="s">
        <v>150</v>
      </c>
      <c r="O23" s="15">
        <v>9249400</v>
      </c>
      <c r="P23" s="15" t="s">
        <v>105</v>
      </c>
      <c r="Q23" s="15">
        <v>400</v>
      </c>
      <c r="R23" s="15">
        <v>90</v>
      </c>
      <c r="S23" s="18">
        <v>36000</v>
      </c>
      <c r="T23" s="15" t="s">
        <v>151</v>
      </c>
      <c r="U23" s="15" t="s">
        <v>152</v>
      </c>
      <c r="V23" s="15">
        <v>7718612161</v>
      </c>
      <c r="W23" s="15">
        <v>771801001</v>
      </c>
      <c r="X23" s="15"/>
      <c r="Y23" s="15" t="s">
        <v>153</v>
      </c>
      <c r="Z23" s="19">
        <v>40848</v>
      </c>
      <c r="AA23" s="17">
        <v>40855</v>
      </c>
      <c r="AB23" s="15"/>
      <c r="AC23" s="15"/>
      <c r="AD23" s="15"/>
    </row>
    <row r="24" spans="1:30" ht="102" x14ac:dyDescent="0.2">
      <c r="A24" s="14" t="s">
        <v>261</v>
      </c>
      <c r="B24" s="15">
        <v>0</v>
      </c>
      <c r="C24" s="17">
        <v>40848</v>
      </c>
      <c r="D24" s="15" t="s">
        <v>25</v>
      </c>
      <c r="E24" s="15">
        <v>7801396325</v>
      </c>
      <c r="F24" s="15">
        <v>780101001</v>
      </c>
      <c r="G24" s="15" t="s">
        <v>102</v>
      </c>
      <c r="H24" s="15" t="s">
        <v>148</v>
      </c>
      <c r="I24" s="14"/>
      <c r="J24" s="15"/>
      <c r="K24" s="15" t="s">
        <v>154</v>
      </c>
      <c r="L24" s="17">
        <v>40844</v>
      </c>
      <c r="M24" s="15">
        <v>30</v>
      </c>
      <c r="N24" s="15" t="s">
        <v>61</v>
      </c>
      <c r="O24" s="15">
        <v>9214010</v>
      </c>
      <c r="P24" s="15" t="s">
        <v>105</v>
      </c>
      <c r="Q24" s="15">
        <v>530</v>
      </c>
      <c r="R24" s="15">
        <v>54</v>
      </c>
      <c r="S24" s="18">
        <v>28620</v>
      </c>
      <c r="T24" s="15" t="s">
        <v>155</v>
      </c>
      <c r="U24" s="15" t="s">
        <v>156</v>
      </c>
      <c r="V24" s="15">
        <v>7814083760</v>
      </c>
      <c r="W24" s="15">
        <v>781401001</v>
      </c>
      <c r="X24" s="15"/>
      <c r="Y24" s="15" t="s">
        <v>157</v>
      </c>
      <c r="Z24" s="19">
        <v>40848</v>
      </c>
      <c r="AA24" s="17">
        <v>40850</v>
      </c>
      <c r="AB24" s="15"/>
      <c r="AC24" s="15"/>
      <c r="AD24" s="15"/>
    </row>
    <row r="25" spans="1:30" ht="102" x14ac:dyDescent="0.2">
      <c r="A25" s="14" t="s">
        <v>262</v>
      </c>
      <c r="B25" s="15">
        <v>0</v>
      </c>
      <c r="C25" s="17">
        <v>40759</v>
      </c>
      <c r="D25" s="15" t="s">
        <v>25</v>
      </c>
      <c r="E25" s="15">
        <v>7801396325</v>
      </c>
      <c r="F25" s="15">
        <v>780101001</v>
      </c>
      <c r="G25" s="15" t="s">
        <v>102</v>
      </c>
      <c r="H25" s="15" t="s">
        <v>17</v>
      </c>
      <c r="I25" s="14" t="s">
        <v>307</v>
      </c>
      <c r="J25" s="17">
        <v>40751</v>
      </c>
      <c r="K25" s="15" t="s">
        <v>158</v>
      </c>
      <c r="L25" s="17">
        <v>40759</v>
      </c>
      <c r="M25" s="15">
        <v>18</v>
      </c>
      <c r="N25" s="15" t="s">
        <v>38</v>
      </c>
      <c r="O25" s="15">
        <v>6350020</v>
      </c>
      <c r="P25" s="15" t="s">
        <v>105</v>
      </c>
      <c r="Q25" s="18">
        <v>188700</v>
      </c>
      <c r="R25" s="15"/>
      <c r="S25" s="18">
        <v>188700</v>
      </c>
      <c r="T25" s="15" t="s">
        <v>159</v>
      </c>
      <c r="U25" s="15" t="s">
        <v>160</v>
      </c>
      <c r="V25" s="15">
        <v>7811491553</v>
      </c>
      <c r="W25" s="15">
        <v>781101001</v>
      </c>
      <c r="X25" s="15"/>
      <c r="Y25" s="15" t="s">
        <v>161</v>
      </c>
      <c r="Z25" s="19">
        <v>40817</v>
      </c>
      <c r="AA25" s="17">
        <v>40849</v>
      </c>
      <c r="AB25" s="15"/>
      <c r="AC25" s="15"/>
      <c r="AD25" s="15"/>
    </row>
    <row r="26" spans="1:30" ht="102" x14ac:dyDescent="0.2">
      <c r="A26" s="14" t="s">
        <v>263</v>
      </c>
      <c r="B26" s="15">
        <v>0</v>
      </c>
      <c r="C26" s="17">
        <v>40847</v>
      </c>
      <c r="D26" s="15" t="s">
        <v>25</v>
      </c>
      <c r="E26" s="15">
        <v>7801396325</v>
      </c>
      <c r="F26" s="15">
        <v>780101001</v>
      </c>
      <c r="G26" s="15" t="s">
        <v>102</v>
      </c>
      <c r="H26" s="15" t="s">
        <v>17</v>
      </c>
      <c r="I26" s="14" t="s">
        <v>308</v>
      </c>
      <c r="J26" s="17">
        <v>40837</v>
      </c>
      <c r="K26" s="15" t="s">
        <v>162</v>
      </c>
      <c r="L26" s="17">
        <v>40844</v>
      </c>
      <c r="M26" s="15">
        <v>29</v>
      </c>
      <c r="N26" s="15" t="s">
        <v>60</v>
      </c>
      <c r="O26" s="15">
        <v>9249615</v>
      </c>
      <c r="P26" s="15" t="s">
        <v>105</v>
      </c>
      <c r="Q26" s="18">
        <v>189000</v>
      </c>
      <c r="R26" s="15">
        <v>1</v>
      </c>
      <c r="S26" s="18">
        <v>189000</v>
      </c>
      <c r="T26" s="15" t="s">
        <v>112</v>
      </c>
      <c r="U26" s="15" t="s">
        <v>113</v>
      </c>
      <c r="V26" s="15">
        <v>782576335979</v>
      </c>
      <c r="W26" s="15"/>
      <c r="X26" s="15"/>
      <c r="Y26" s="15" t="s">
        <v>114</v>
      </c>
      <c r="Z26" s="19">
        <v>40817</v>
      </c>
      <c r="AA26" s="17">
        <v>40847</v>
      </c>
      <c r="AB26" s="15"/>
      <c r="AC26" s="15"/>
      <c r="AD26" s="15"/>
    </row>
    <row r="27" spans="1:30" ht="114.75" x14ac:dyDescent="0.2">
      <c r="A27" s="14" t="s">
        <v>264</v>
      </c>
      <c r="B27" s="15">
        <v>0</v>
      </c>
      <c r="C27" s="17">
        <v>40848</v>
      </c>
      <c r="D27" s="15" t="s">
        <v>25</v>
      </c>
      <c r="E27" s="15">
        <v>7801396325</v>
      </c>
      <c r="F27" s="15">
        <v>780101001</v>
      </c>
      <c r="G27" s="15" t="s">
        <v>102</v>
      </c>
      <c r="H27" s="15" t="s">
        <v>103</v>
      </c>
      <c r="I27" s="14" t="s">
        <v>309</v>
      </c>
      <c r="J27" s="17">
        <v>40833</v>
      </c>
      <c r="K27" s="15" t="s">
        <v>63</v>
      </c>
      <c r="L27" s="17">
        <v>40847</v>
      </c>
      <c r="M27" s="15" t="s">
        <v>62</v>
      </c>
      <c r="N27" s="15" t="s">
        <v>67</v>
      </c>
      <c r="O27" s="15">
        <v>4540030</v>
      </c>
      <c r="P27" s="15" t="s">
        <v>105</v>
      </c>
      <c r="Q27" s="18">
        <v>1814451.68</v>
      </c>
      <c r="R27" s="15">
        <v>1</v>
      </c>
      <c r="S27" s="18">
        <v>1814451.68</v>
      </c>
      <c r="T27" s="15" t="s">
        <v>163</v>
      </c>
      <c r="U27" s="15" t="s">
        <v>164</v>
      </c>
      <c r="V27" s="15">
        <v>7825427526</v>
      </c>
      <c r="W27" s="15">
        <v>784001001</v>
      </c>
      <c r="X27" s="15"/>
      <c r="Y27" s="15" t="s">
        <v>165</v>
      </c>
      <c r="Z27" s="19">
        <v>40848</v>
      </c>
      <c r="AA27" s="15"/>
      <c r="AB27" s="15"/>
      <c r="AC27" s="15"/>
      <c r="AD27" s="15"/>
    </row>
    <row r="28" spans="1:30" ht="127.5" x14ac:dyDescent="0.2">
      <c r="A28" s="14" t="s">
        <v>265</v>
      </c>
      <c r="B28" s="15">
        <v>0</v>
      </c>
      <c r="C28" s="17">
        <v>40848</v>
      </c>
      <c r="D28" s="15" t="s">
        <v>25</v>
      </c>
      <c r="E28" s="15">
        <v>7801396325</v>
      </c>
      <c r="F28" s="15">
        <v>780101001</v>
      </c>
      <c r="G28" s="15" t="s">
        <v>102</v>
      </c>
      <c r="H28" s="15" t="s">
        <v>103</v>
      </c>
      <c r="I28" s="14" t="s">
        <v>310</v>
      </c>
      <c r="J28" s="17">
        <v>40833</v>
      </c>
      <c r="K28" s="15" t="s">
        <v>64</v>
      </c>
      <c r="L28" s="17">
        <v>40847</v>
      </c>
      <c r="M28" s="15" t="s">
        <v>65</v>
      </c>
      <c r="N28" s="15" t="s">
        <v>66</v>
      </c>
      <c r="O28" s="15">
        <v>4540030</v>
      </c>
      <c r="P28" s="15" t="s">
        <v>105</v>
      </c>
      <c r="Q28" s="18">
        <v>2118255.38</v>
      </c>
      <c r="R28" s="15">
        <v>1</v>
      </c>
      <c r="S28" s="18">
        <v>2118255.38</v>
      </c>
      <c r="T28" s="15" t="s">
        <v>163</v>
      </c>
      <c r="U28" s="15" t="s">
        <v>164</v>
      </c>
      <c r="V28" s="15">
        <v>7825427526</v>
      </c>
      <c r="W28" s="15">
        <v>784001001</v>
      </c>
      <c r="X28" s="15"/>
      <c r="Y28" s="15" t="s">
        <v>165</v>
      </c>
      <c r="Z28" s="19">
        <v>40848</v>
      </c>
      <c r="AA28" s="15"/>
      <c r="AB28" s="15"/>
      <c r="AC28" s="15"/>
      <c r="AD28" s="15"/>
    </row>
    <row r="29" spans="1:30" ht="127.5" x14ac:dyDescent="0.2">
      <c r="A29" s="14" t="s">
        <v>266</v>
      </c>
      <c r="B29" s="15">
        <v>0</v>
      </c>
      <c r="C29" s="17">
        <v>40808</v>
      </c>
      <c r="D29" s="15" t="s">
        <v>25</v>
      </c>
      <c r="E29" s="15">
        <v>7801396325</v>
      </c>
      <c r="F29" s="15">
        <v>780101001</v>
      </c>
      <c r="G29" s="15" t="s">
        <v>102</v>
      </c>
      <c r="H29" s="15" t="s">
        <v>103</v>
      </c>
      <c r="I29" s="14" t="s">
        <v>301</v>
      </c>
      <c r="J29" s="17">
        <v>40792</v>
      </c>
      <c r="K29" s="15" t="s">
        <v>53</v>
      </c>
      <c r="L29" s="17">
        <v>40808</v>
      </c>
      <c r="M29" s="15" t="s">
        <v>54</v>
      </c>
      <c r="N29" s="15" t="s">
        <v>132</v>
      </c>
      <c r="O29" s="15">
        <v>4540030</v>
      </c>
      <c r="P29" s="15" t="s">
        <v>105</v>
      </c>
      <c r="Q29" s="18">
        <v>2599426.58</v>
      </c>
      <c r="R29" s="15"/>
      <c r="S29" s="18">
        <v>2599426.58</v>
      </c>
      <c r="T29" s="15" t="s">
        <v>166</v>
      </c>
      <c r="U29" s="15" t="s">
        <v>167</v>
      </c>
      <c r="V29" s="15">
        <v>7816482023</v>
      </c>
      <c r="W29" s="15">
        <v>781301001</v>
      </c>
      <c r="X29" s="15"/>
      <c r="Y29" s="15" t="s">
        <v>168</v>
      </c>
      <c r="Z29" s="19">
        <v>40817</v>
      </c>
      <c r="AA29" s="15"/>
      <c r="AB29" s="15">
        <v>0</v>
      </c>
      <c r="AC29" s="17">
        <v>40844</v>
      </c>
      <c r="AD29" s="15" t="s">
        <v>169</v>
      </c>
    </row>
    <row r="30" spans="1:30" ht="127.5" x14ac:dyDescent="0.2">
      <c r="A30" s="14" t="s">
        <v>267</v>
      </c>
      <c r="B30" s="15">
        <v>0</v>
      </c>
      <c r="C30" s="17">
        <v>40808</v>
      </c>
      <c r="D30" s="15" t="s">
        <v>25</v>
      </c>
      <c r="E30" s="15">
        <v>7801396325</v>
      </c>
      <c r="F30" s="15">
        <v>780101001</v>
      </c>
      <c r="G30" s="15" t="s">
        <v>102</v>
      </c>
      <c r="H30" s="15" t="s">
        <v>103</v>
      </c>
      <c r="I30" s="14" t="s">
        <v>300</v>
      </c>
      <c r="J30" s="17">
        <v>40792</v>
      </c>
      <c r="K30" s="15" t="s">
        <v>51</v>
      </c>
      <c r="L30" s="17">
        <v>40808</v>
      </c>
      <c r="M30" s="15" t="s">
        <v>127</v>
      </c>
      <c r="N30" s="15" t="s">
        <v>52</v>
      </c>
      <c r="O30" s="15">
        <v>4540030</v>
      </c>
      <c r="P30" s="15" t="s">
        <v>105</v>
      </c>
      <c r="Q30" s="18">
        <v>2628788.69</v>
      </c>
      <c r="R30" s="15"/>
      <c r="S30" s="18">
        <v>2628788.69</v>
      </c>
      <c r="T30" s="15" t="s">
        <v>166</v>
      </c>
      <c r="U30" s="15" t="s">
        <v>167</v>
      </c>
      <c r="V30" s="15">
        <v>7816482023</v>
      </c>
      <c r="W30" s="15">
        <v>781301001</v>
      </c>
      <c r="X30" s="15"/>
      <c r="Y30" s="15" t="s">
        <v>168</v>
      </c>
      <c r="Z30" s="19">
        <v>40817</v>
      </c>
      <c r="AA30" s="15"/>
      <c r="AB30" s="15">
        <v>0</v>
      </c>
      <c r="AC30" s="17">
        <v>40844</v>
      </c>
      <c r="AD30" s="15" t="s">
        <v>170</v>
      </c>
    </row>
    <row r="31" spans="1:30" ht="102" x14ac:dyDescent="0.2">
      <c r="A31" s="14" t="s">
        <v>268</v>
      </c>
      <c r="B31" s="15">
        <v>0</v>
      </c>
      <c r="C31" s="17">
        <v>40813</v>
      </c>
      <c r="D31" s="15" t="s">
        <v>25</v>
      </c>
      <c r="E31" s="15">
        <v>7801396325</v>
      </c>
      <c r="F31" s="15">
        <v>780101001</v>
      </c>
      <c r="G31" s="15" t="s">
        <v>102</v>
      </c>
      <c r="H31" s="15" t="s">
        <v>17</v>
      </c>
      <c r="I31" s="14" t="s">
        <v>311</v>
      </c>
      <c r="J31" s="17">
        <v>40806</v>
      </c>
      <c r="K31" s="15" t="s">
        <v>171</v>
      </c>
      <c r="L31" s="17">
        <v>40813</v>
      </c>
      <c r="M31" s="15">
        <v>25</v>
      </c>
      <c r="N31" s="15" t="s">
        <v>58</v>
      </c>
      <c r="O31" s="15">
        <v>9249019</v>
      </c>
      <c r="P31" s="15" t="s">
        <v>105</v>
      </c>
      <c r="Q31" s="18">
        <v>49500</v>
      </c>
      <c r="R31" s="15"/>
      <c r="S31" s="18">
        <v>49500</v>
      </c>
      <c r="T31" s="15" t="s">
        <v>172</v>
      </c>
      <c r="U31" s="15" t="s">
        <v>173</v>
      </c>
      <c r="V31" s="15">
        <v>7842453413</v>
      </c>
      <c r="W31" s="15">
        <v>784201001</v>
      </c>
      <c r="X31" s="15"/>
      <c r="Y31" s="15" t="s">
        <v>174</v>
      </c>
      <c r="Z31" s="19">
        <v>40787</v>
      </c>
      <c r="AA31" s="17">
        <v>40841</v>
      </c>
      <c r="AB31" s="15"/>
      <c r="AC31" s="15"/>
      <c r="AD31" s="15"/>
    </row>
    <row r="32" spans="1:30" ht="102" x14ac:dyDescent="0.2">
      <c r="A32" s="14" t="s">
        <v>269</v>
      </c>
      <c r="B32" s="15">
        <v>0</v>
      </c>
      <c r="C32" s="17">
        <v>40830</v>
      </c>
      <c r="D32" s="15" t="s">
        <v>25</v>
      </c>
      <c r="E32" s="15">
        <v>7801396325</v>
      </c>
      <c r="F32" s="15">
        <v>780101001</v>
      </c>
      <c r="G32" s="15" t="s">
        <v>102</v>
      </c>
      <c r="H32" s="15" t="s">
        <v>148</v>
      </c>
      <c r="I32" s="14"/>
      <c r="J32" s="15"/>
      <c r="K32" s="15" t="s">
        <v>175</v>
      </c>
      <c r="L32" s="17">
        <v>40829</v>
      </c>
      <c r="M32" s="15">
        <v>28</v>
      </c>
      <c r="N32" s="15" t="s">
        <v>33</v>
      </c>
      <c r="O32" s="15">
        <v>9249400</v>
      </c>
      <c r="P32" s="15" t="s">
        <v>105</v>
      </c>
      <c r="Q32" s="15">
        <v>400</v>
      </c>
      <c r="R32" s="15">
        <v>45</v>
      </c>
      <c r="S32" s="18">
        <v>18000</v>
      </c>
      <c r="T32" s="15" t="s">
        <v>151</v>
      </c>
      <c r="U32" s="15" t="s">
        <v>152</v>
      </c>
      <c r="V32" s="15">
        <v>7718612161</v>
      </c>
      <c r="W32" s="15">
        <v>771801001</v>
      </c>
      <c r="X32" s="15"/>
      <c r="Y32" s="15" t="s">
        <v>153</v>
      </c>
      <c r="Z32" s="19">
        <v>40848</v>
      </c>
      <c r="AA32" s="17">
        <v>40842</v>
      </c>
      <c r="AB32" s="15"/>
      <c r="AC32" s="15"/>
      <c r="AD32" s="15"/>
    </row>
    <row r="33" spans="1:30" ht="127.5" x14ac:dyDescent="0.2">
      <c r="A33" s="14" t="s">
        <v>270</v>
      </c>
      <c r="B33" s="15">
        <v>0</v>
      </c>
      <c r="C33" s="17">
        <v>40813</v>
      </c>
      <c r="D33" s="15" t="s">
        <v>25</v>
      </c>
      <c r="E33" s="15">
        <v>7801396325</v>
      </c>
      <c r="F33" s="15">
        <v>780101001</v>
      </c>
      <c r="G33" s="15" t="s">
        <v>102</v>
      </c>
      <c r="H33" s="15" t="s">
        <v>24</v>
      </c>
      <c r="I33" s="14" t="s">
        <v>312</v>
      </c>
      <c r="J33" s="17">
        <v>40800</v>
      </c>
      <c r="K33" s="15" t="s">
        <v>176</v>
      </c>
      <c r="L33" s="17">
        <v>40812</v>
      </c>
      <c r="M33" s="15">
        <v>21</v>
      </c>
      <c r="N33" s="15" t="s">
        <v>55</v>
      </c>
      <c r="O33" s="15">
        <v>9249000</v>
      </c>
      <c r="P33" s="15" t="s">
        <v>105</v>
      </c>
      <c r="Q33" s="18">
        <v>452500</v>
      </c>
      <c r="R33" s="15"/>
      <c r="S33" s="18">
        <v>452500</v>
      </c>
      <c r="T33" s="15" t="s">
        <v>117</v>
      </c>
      <c r="U33" s="15" t="s">
        <v>118</v>
      </c>
      <c r="V33" s="15">
        <v>7825455770</v>
      </c>
      <c r="W33" s="15">
        <v>784101001</v>
      </c>
      <c r="X33" s="15"/>
      <c r="Y33" s="15" t="s">
        <v>119</v>
      </c>
      <c r="Z33" s="19">
        <v>40817</v>
      </c>
      <c r="AA33" s="17">
        <v>40826</v>
      </c>
      <c r="AB33" s="15"/>
      <c r="AC33" s="15"/>
      <c r="AD33" s="15"/>
    </row>
    <row r="34" spans="1:30" ht="102" x14ac:dyDescent="0.2">
      <c r="A34" s="14" t="s">
        <v>271</v>
      </c>
      <c r="B34" s="15">
        <v>0</v>
      </c>
      <c r="C34" s="17">
        <v>40821</v>
      </c>
      <c r="D34" s="15" t="s">
        <v>25</v>
      </c>
      <c r="E34" s="15">
        <v>7801396325</v>
      </c>
      <c r="F34" s="15">
        <v>780101001</v>
      </c>
      <c r="G34" s="15" t="s">
        <v>102</v>
      </c>
      <c r="H34" s="15" t="s">
        <v>17</v>
      </c>
      <c r="I34" s="14" t="s">
        <v>313</v>
      </c>
      <c r="J34" s="17">
        <v>40813</v>
      </c>
      <c r="K34" s="15" t="s">
        <v>177</v>
      </c>
      <c r="L34" s="17">
        <v>40820</v>
      </c>
      <c r="M34" s="15">
        <v>26</v>
      </c>
      <c r="N34" s="15" t="s">
        <v>59</v>
      </c>
      <c r="O34" s="15">
        <v>1721011</v>
      </c>
      <c r="P34" s="15" t="s">
        <v>105</v>
      </c>
      <c r="Q34" s="15">
        <v>588.5</v>
      </c>
      <c r="R34" s="15">
        <v>350</v>
      </c>
      <c r="S34" s="18">
        <v>205975</v>
      </c>
      <c r="T34" s="15" t="s">
        <v>178</v>
      </c>
      <c r="U34" s="15" t="s">
        <v>21</v>
      </c>
      <c r="V34" s="15">
        <v>7813147651</v>
      </c>
      <c r="W34" s="15">
        <v>781001001</v>
      </c>
      <c r="X34" s="15"/>
      <c r="Y34" s="15" t="s">
        <v>179</v>
      </c>
      <c r="Z34" s="19">
        <v>40817</v>
      </c>
      <c r="AA34" s="17">
        <v>40822</v>
      </c>
      <c r="AB34" s="15"/>
      <c r="AC34" s="15"/>
      <c r="AD34" s="15"/>
    </row>
    <row r="35" spans="1:30" ht="102" x14ac:dyDescent="0.2">
      <c r="A35" s="14" t="s">
        <v>272</v>
      </c>
      <c r="B35" s="15">
        <v>0</v>
      </c>
      <c r="C35" s="17">
        <v>40821</v>
      </c>
      <c r="D35" s="15" t="s">
        <v>25</v>
      </c>
      <c r="E35" s="15">
        <v>7801396325</v>
      </c>
      <c r="F35" s="15">
        <v>780101001</v>
      </c>
      <c r="G35" s="15" t="s">
        <v>102</v>
      </c>
      <c r="H35" s="15" t="s">
        <v>17</v>
      </c>
      <c r="I35" s="14" t="s">
        <v>314</v>
      </c>
      <c r="J35" s="17">
        <v>40813</v>
      </c>
      <c r="K35" s="15" t="s">
        <v>180</v>
      </c>
      <c r="L35" s="17">
        <v>40820</v>
      </c>
      <c r="M35" s="15">
        <v>27</v>
      </c>
      <c r="N35" s="15" t="s">
        <v>59</v>
      </c>
      <c r="O35" s="15">
        <v>1721011</v>
      </c>
      <c r="P35" s="15" t="s">
        <v>105</v>
      </c>
      <c r="Q35" s="15">
        <v>589</v>
      </c>
      <c r="R35" s="15">
        <v>350</v>
      </c>
      <c r="S35" s="18">
        <v>206150</v>
      </c>
      <c r="T35" s="15" t="s">
        <v>178</v>
      </c>
      <c r="U35" s="15" t="s">
        <v>21</v>
      </c>
      <c r="V35" s="15">
        <v>7813147651</v>
      </c>
      <c r="W35" s="15">
        <v>781001001</v>
      </c>
      <c r="X35" s="15"/>
      <c r="Y35" s="15" t="s">
        <v>179</v>
      </c>
      <c r="Z35" s="19">
        <v>40817</v>
      </c>
      <c r="AA35" s="17">
        <v>40822</v>
      </c>
      <c r="AB35" s="15"/>
      <c r="AC35" s="15"/>
      <c r="AD35" s="15"/>
    </row>
    <row r="36" spans="1:30" ht="102" x14ac:dyDescent="0.2">
      <c r="A36" s="14" t="s">
        <v>273</v>
      </c>
      <c r="B36" s="15">
        <v>1</v>
      </c>
      <c r="C36" s="17">
        <v>40625</v>
      </c>
      <c r="D36" s="15" t="s">
        <v>25</v>
      </c>
      <c r="E36" s="15">
        <v>7801396325</v>
      </c>
      <c r="F36" s="15">
        <v>780101001</v>
      </c>
      <c r="G36" s="15" t="s">
        <v>102</v>
      </c>
      <c r="H36" s="15" t="s">
        <v>22</v>
      </c>
      <c r="I36" s="14" t="s">
        <v>181</v>
      </c>
      <c r="J36" s="15"/>
      <c r="K36" s="15" t="s">
        <v>182</v>
      </c>
      <c r="L36" s="17">
        <v>40602</v>
      </c>
      <c r="M36" s="15">
        <v>8</v>
      </c>
      <c r="N36" s="15" t="s">
        <v>183</v>
      </c>
      <c r="O36" s="15">
        <v>4540030</v>
      </c>
      <c r="P36" s="15" t="s">
        <v>184</v>
      </c>
      <c r="Q36" s="18">
        <v>2929010.95</v>
      </c>
      <c r="R36" s="15"/>
      <c r="S36" s="18">
        <v>2929010.95</v>
      </c>
      <c r="T36" s="15" t="s">
        <v>185</v>
      </c>
      <c r="U36" s="15" t="s">
        <v>186</v>
      </c>
      <c r="V36" s="15">
        <v>7813350822</v>
      </c>
      <c r="W36" s="15">
        <v>781301001</v>
      </c>
      <c r="X36" s="15"/>
      <c r="Y36" s="15" t="s">
        <v>187</v>
      </c>
      <c r="Z36" s="19">
        <v>40695</v>
      </c>
      <c r="AA36" s="17">
        <v>40816</v>
      </c>
      <c r="AB36" s="15"/>
      <c r="AC36" s="15"/>
      <c r="AD36" s="15"/>
    </row>
    <row r="37" spans="1:30" ht="127.5" x14ac:dyDescent="0.2">
      <c r="A37" s="14" t="s">
        <v>274</v>
      </c>
      <c r="B37" s="15">
        <v>0</v>
      </c>
      <c r="C37" s="17">
        <v>40813</v>
      </c>
      <c r="D37" s="15" t="s">
        <v>25</v>
      </c>
      <c r="E37" s="15">
        <v>7801396325</v>
      </c>
      <c r="F37" s="15">
        <v>780101001</v>
      </c>
      <c r="G37" s="15" t="s">
        <v>102</v>
      </c>
      <c r="H37" s="15" t="s">
        <v>24</v>
      </c>
      <c r="I37" s="14" t="s">
        <v>315</v>
      </c>
      <c r="J37" s="17">
        <v>40802</v>
      </c>
      <c r="K37" s="15" t="s">
        <v>188</v>
      </c>
      <c r="L37" s="17">
        <v>40812</v>
      </c>
      <c r="M37" s="15">
        <v>24</v>
      </c>
      <c r="N37" s="15" t="s">
        <v>189</v>
      </c>
      <c r="O37" s="15">
        <v>9249000</v>
      </c>
      <c r="P37" s="15" t="s">
        <v>105</v>
      </c>
      <c r="Q37" s="18">
        <v>450000</v>
      </c>
      <c r="R37" s="15"/>
      <c r="S37" s="18">
        <v>450000</v>
      </c>
      <c r="T37" s="15" t="s">
        <v>117</v>
      </c>
      <c r="U37" s="15" t="s">
        <v>118</v>
      </c>
      <c r="V37" s="15">
        <v>7825455770</v>
      </c>
      <c r="W37" s="15">
        <v>784101001</v>
      </c>
      <c r="X37" s="15"/>
      <c r="Y37" s="15" t="s">
        <v>119</v>
      </c>
      <c r="Z37" s="19">
        <v>40878</v>
      </c>
      <c r="AA37" s="15"/>
      <c r="AB37" s="15"/>
      <c r="AC37" s="15"/>
      <c r="AD37" s="15"/>
    </row>
    <row r="38" spans="1:30" ht="127.5" x14ac:dyDescent="0.2">
      <c r="A38" s="14" t="s">
        <v>275</v>
      </c>
      <c r="B38" s="15">
        <v>0</v>
      </c>
      <c r="C38" s="17">
        <v>40813</v>
      </c>
      <c r="D38" s="15" t="s">
        <v>25</v>
      </c>
      <c r="E38" s="15">
        <v>7801396325</v>
      </c>
      <c r="F38" s="15">
        <v>780101001</v>
      </c>
      <c r="G38" s="15" t="s">
        <v>102</v>
      </c>
      <c r="H38" s="15" t="s">
        <v>24</v>
      </c>
      <c r="I38" s="14" t="s">
        <v>316</v>
      </c>
      <c r="J38" s="17">
        <v>40801</v>
      </c>
      <c r="K38" s="15" t="s">
        <v>190</v>
      </c>
      <c r="L38" s="17">
        <v>40812</v>
      </c>
      <c r="M38" s="15">
        <v>23</v>
      </c>
      <c r="N38" s="15" t="s">
        <v>57</v>
      </c>
      <c r="O38" s="15">
        <v>9249000</v>
      </c>
      <c r="P38" s="15" t="s">
        <v>105</v>
      </c>
      <c r="Q38" s="18">
        <v>451000</v>
      </c>
      <c r="R38" s="15"/>
      <c r="S38" s="18">
        <v>451000</v>
      </c>
      <c r="T38" s="15" t="s">
        <v>117</v>
      </c>
      <c r="U38" s="15" t="s">
        <v>118</v>
      </c>
      <c r="V38" s="15">
        <v>7825455770</v>
      </c>
      <c r="W38" s="15">
        <v>784101001</v>
      </c>
      <c r="X38" s="15"/>
      <c r="Y38" s="15" t="s">
        <v>119</v>
      </c>
      <c r="Z38" s="19">
        <v>40878</v>
      </c>
      <c r="AA38" s="15"/>
      <c r="AB38" s="15"/>
      <c r="AC38" s="15"/>
      <c r="AD38" s="15"/>
    </row>
    <row r="39" spans="1:30" ht="178.5" x14ac:dyDescent="0.2">
      <c r="A39" s="14" t="s">
        <v>276</v>
      </c>
      <c r="B39" s="15">
        <v>0</v>
      </c>
      <c r="C39" s="17">
        <v>40791</v>
      </c>
      <c r="D39" s="15" t="s">
        <v>25</v>
      </c>
      <c r="E39" s="15">
        <v>7801396325</v>
      </c>
      <c r="F39" s="15">
        <v>780101001</v>
      </c>
      <c r="G39" s="15" t="s">
        <v>102</v>
      </c>
      <c r="H39" s="15" t="s">
        <v>17</v>
      </c>
      <c r="I39" s="14" t="s">
        <v>317</v>
      </c>
      <c r="J39" s="17">
        <v>40771</v>
      </c>
      <c r="K39" s="15" t="s">
        <v>191</v>
      </c>
      <c r="L39" s="17">
        <v>40786</v>
      </c>
      <c r="M39" s="15">
        <v>20</v>
      </c>
      <c r="N39" s="15" t="s">
        <v>40</v>
      </c>
      <c r="O39" s="15">
        <v>9241460</v>
      </c>
      <c r="P39" s="15" t="s">
        <v>105</v>
      </c>
      <c r="Q39" s="18">
        <v>78400</v>
      </c>
      <c r="R39" s="15"/>
      <c r="S39" s="18">
        <v>78400</v>
      </c>
      <c r="T39" s="15" t="s">
        <v>192</v>
      </c>
      <c r="U39" s="15" t="s">
        <v>193</v>
      </c>
      <c r="V39" s="15">
        <v>7714317863</v>
      </c>
      <c r="W39" s="15">
        <v>784143001</v>
      </c>
      <c r="X39" s="15"/>
      <c r="Y39" s="15" t="s">
        <v>194</v>
      </c>
      <c r="Z39" s="19">
        <v>40878</v>
      </c>
      <c r="AA39" s="15"/>
      <c r="AB39" s="15"/>
      <c r="AC39" s="15"/>
      <c r="AD39" s="15"/>
    </row>
    <row r="40" spans="1:30" ht="178.5" x14ac:dyDescent="0.2">
      <c r="A40" s="14" t="s">
        <v>277</v>
      </c>
      <c r="B40" s="15">
        <v>0</v>
      </c>
      <c r="C40" s="17">
        <v>40791</v>
      </c>
      <c r="D40" s="15" t="s">
        <v>25</v>
      </c>
      <c r="E40" s="15">
        <v>7801396325</v>
      </c>
      <c r="F40" s="15">
        <v>780101001</v>
      </c>
      <c r="G40" s="15" t="s">
        <v>102</v>
      </c>
      <c r="H40" s="15" t="s">
        <v>17</v>
      </c>
      <c r="I40" s="14" t="s">
        <v>318</v>
      </c>
      <c r="J40" s="17">
        <v>40771</v>
      </c>
      <c r="K40" s="15" t="s">
        <v>195</v>
      </c>
      <c r="L40" s="17">
        <v>40786</v>
      </c>
      <c r="M40" s="15">
        <v>19</v>
      </c>
      <c r="N40" s="15" t="s">
        <v>39</v>
      </c>
      <c r="O40" s="15">
        <v>9241427</v>
      </c>
      <c r="P40" s="15" t="s">
        <v>105</v>
      </c>
      <c r="Q40" s="18">
        <v>236500</v>
      </c>
      <c r="R40" s="15"/>
      <c r="S40" s="18">
        <v>236500</v>
      </c>
      <c r="T40" s="15" t="s">
        <v>192</v>
      </c>
      <c r="U40" s="15" t="s">
        <v>193</v>
      </c>
      <c r="V40" s="15">
        <v>7714317863</v>
      </c>
      <c r="W40" s="15">
        <v>784143001</v>
      </c>
      <c r="X40" s="15"/>
      <c r="Y40" s="15" t="s">
        <v>194</v>
      </c>
      <c r="Z40" s="19">
        <v>40878</v>
      </c>
      <c r="AA40" s="15"/>
      <c r="AB40" s="15"/>
      <c r="AC40" s="15"/>
      <c r="AD40" s="15"/>
    </row>
    <row r="41" spans="1:30" ht="127.5" x14ac:dyDescent="0.2">
      <c r="A41" s="14" t="s">
        <v>278</v>
      </c>
      <c r="B41" s="15">
        <v>3</v>
      </c>
      <c r="C41" s="17">
        <v>40708</v>
      </c>
      <c r="D41" s="15" t="s">
        <v>25</v>
      </c>
      <c r="E41" s="15">
        <v>7801396325</v>
      </c>
      <c r="F41" s="15">
        <v>780101001</v>
      </c>
      <c r="G41" s="15" t="s">
        <v>102</v>
      </c>
      <c r="H41" s="15" t="s">
        <v>22</v>
      </c>
      <c r="I41" s="14" t="s">
        <v>181</v>
      </c>
      <c r="J41" s="15"/>
      <c r="K41" s="15" t="s">
        <v>196</v>
      </c>
      <c r="L41" s="17">
        <v>40703</v>
      </c>
      <c r="M41" s="15">
        <v>5</v>
      </c>
      <c r="N41" s="15" t="s">
        <v>197</v>
      </c>
      <c r="O41" s="15">
        <v>4540030</v>
      </c>
      <c r="P41" s="15" t="s">
        <v>184</v>
      </c>
      <c r="Q41" s="18">
        <v>769619.95</v>
      </c>
      <c r="R41" s="15">
        <v>1</v>
      </c>
      <c r="S41" s="18">
        <v>769619.95</v>
      </c>
      <c r="T41" s="15" t="s">
        <v>198</v>
      </c>
      <c r="U41" s="15" t="s">
        <v>199</v>
      </c>
      <c r="V41" s="15">
        <v>7816196625</v>
      </c>
      <c r="W41" s="15">
        <v>781601001</v>
      </c>
      <c r="X41" s="15"/>
      <c r="Y41" s="15" t="s">
        <v>200</v>
      </c>
      <c r="Z41" s="19">
        <v>40695</v>
      </c>
      <c r="AA41" s="17">
        <v>40753</v>
      </c>
      <c r="AB41" s="15"/>
      <c r="AC41" s="15"/>
      <c r="AD41" s="15"/>
    </row>
    <row r="42" spans="1:30" ht="102" x14ac:dyDescent="0.2">
      <c r="A42" s="14" t="s">
        <v>279</v>
      </c>
      <c r="B42" s="15">
        <v>0</v>
      </c>
      <c r="C42" s="17" t="s">
        <v>68</v>
      </c>
      <c r="D42" s="15" t="s">
        <v>25</v>
      </c>
      <c r="E42" s="15">
        <v>7801396325</v>
      </c>
      <c r="F42" s="15">
        <v>780101001</v>
      </c>
      <c r="G42" s="15" t="s">
        <v>102</v>
      </c>
      <c r="H42" s="15" t="s">
        <v>17</v>
      </c>
      <c r="I42" s="14" t="s">
        <v>319</v>
      </c>
      <c r="J42" s="17">
        <v>40736</v>
      </c>
      <c r="K42" s="15" t="s">
        <v>201</v>
      </c>
      <c r="L42" s="17">
        <v>40743</v>
      </c>
      <c r="M42" s="15">
        <v>17</v>
      </c>
      <c r="N42" s="15" t="s">
        <v>36</v>
      </c>
      <c r="O42" s="15">
        <v>9249000</v>
      </c>
      <c r="P42" s="15" t="s">
        <v>105</v>
      </c>
      <c r="Q42" s="18">
        <v>98450</v>
      </c>
      <c r="R42" s="15"/>
      <c r="S42" s="18">
        <v>98450</v>
      </c>
      <c r="T42" s="15" t="s">
        <v>121</v>
      </c>
      <c r="U42" s="15" t="s">
        <v>26</v>
      </c>
      <c r="V42" s="15">
        <v>7839384777</v>
      </c>
      <c r="W42" s="15">
        <v>783901001</v>
      </c>
      <c r="X42" s="15"/>
      <c r="Y42" s="15" t="s">
        <v>123</v>
      </c>
      <c r="Z42" s="19">
        <v>40725</v>
      </c>
      <c r="AA42" s="17">
        <v>40752</v>
      </c>
      <c r="AB42" s="15"/>
      <c r="AC42" s="15"/>
      <c r="AD42" s="15"/>
    </row>
    <row r="43" spans="1:30" ht="102" x14ac:dyDescent="0.2">
      <c r="A43" s="14" t="s">
        <v>280</v>
      </c>
      <c r="B43" s="15">
        <v>1</v>
      </c>
      <c r="C43" s="17">
        <v>40625</v>
      </c>
      <c r="D43" s="15" t="s">
        <v>25</v>
      </c>
      <c r="E43" s="15">
        <v>7801396325</v>
      </c>
      <c r="F43" s="15">
        <v>780101001</v>
      </c>
      <c r="G43" s="15" t="s">
        <v>102</v>
      </c>
      <c r="H43" s="15" t="s">
        <v>22</v>
      </c>
      <c r="I43" s="14" t="s">
        <v>181</v>
      </c>
      <c r="J43" s="15"/>
      <c r="K43" s="15" t="s">
        <v>202</v>
      </c>
      <c r="L43" s="17">
        <v>40602</v>
      </c>
      <c r="M43" s="15">
        <v>9</v>
      </c>
      <c r="N43" s="15" t="s">
        <v>203</v>
      </c>
      <c r="O43" s="15">
        <v>4540031</v>
      </c>
      <c r="P43" s="15" t="s">
        <v>184</v>
      </c>
      <c r="Q43" s="18">
        <v>2503189.64</v>
      </c>
      <c r="R43" s="15"/>
      <c r="S43" s="18">
        <v>2503189.64</v>
      </c>
      <c r="T43" s="15" t="s">
        <v>204</v>
      </c>
      <c r="U43" s="15" t="s">
        <v>205</v>
      </c>
      <c r="V43" s="15">
        <v>7811458997</v>
      </c>
      <c r="W43" s="15">
        <v>781101001</v>
      </c>
      <c r="X43" s="15"/>
      <c r="Y43" s="15" t="s">
        <v>206</v>
      </c>
      <c r="Z43" s="19">
        <v>40695</v>
      </c>
      <c r="AA43" s="17">
        <v>40735</v>
      </c>
      <c r="AB43" s="15"/>
      <c r="AC43" s="15"/>
      <c r="AD43" s="15"/>
    </row>
    <row r="44" spans="1:30" ht="102" x14ac:dyDescent="0.2">
      <c r="A44" s="14" t="s">
        <v>281</v>
      </c>
      <c r="B44" s="15">
        <v>0</v>
      </c>
      <c r="C44" s="17">
        <v>40696</v>
      </c>
      <c r="D44" s="15" t="s">
        <v>25</v>
      </c>
      <c r="E44" s="15">
        <v>7801396325</v>
      </c>
      <c r="F44" s="15">
        <v>780101001</v>
      </c>
      <c r="G44" s="15" t="s">
        <v>102</v>
      </c>
      <c r="H44" s="15" t="s">
        <v>17</v>
      </c>
      <c r="I44" s="14" t="s">
        <v>320</v>
      </c>
      <c r="J44" s="17">
        <v>40688</v>
      </c>
      <c r="K44" s="15" t="s">
        <v>207</v>
      </c>
      <c r="L44" s="17">
        <v>40696</v>
      </c>
      <c r="M44" s="15">
        <v>14</v>
      </c>
      <c r="N44" s="15" t="s">
        <v>208</v>
      </c>
      <c r="O44" s="15">
        <v>4530282</v>
      </c>
      <c r="P44" s="15" t="s">
        <v>105</v>
      </c>
      <c r="Q44" s="18">
        <v>296000</v>
      </c>
      <c r="R44" s="15"/>
      <c r="S44" s="18">
        <v>296000</v>
      </c>
      <c r="T44" s="15" t="s">
        <v>209</v>
      </c>
      <c r="U44" s="15" t="s">
        <v>210</v>
      </c>
      <c r="V44" s="15">
        <v>7802715951</v>
      </c>
      <c r="W44" s="15">
        <v>780201001</v>
      </c>
      <c r="X44" s="15"/>
      <c r="Y44" s="15" t="s">
        <v>211</v>
      </c>
      <c r="Z44" s="19">
        <v>40725</v>
      </c>
      <c r="AA44" s="17">
        <v>40735</v>
      </c>
      <c r="AB44" s="15"/>
      <c r="AC44" s="15"/>
      <c r="AD44" s="15"/>
    </row>
    <row r="45" spans="1:30" ht="102" x14ac:dyDescent="0.2">
      <c r="A45" s="14" t="s">
        <v>282</v>
      </c>
      <c r="B45" s="15">
        <v>1</v>
      </c>
      <c r="C45" s="17">
        <v>40625</v>
      </c>
      <c r="D45" s="15" t="s">
        <v>25</v>
      </c>
      <c r="E45" s="15">
        <v>7801396325</v>
      </c>
      <c r="F45" s="15">
        <v>780101001</v>
      </c>
      <c r="G45" s="15" t="s">
        <v>102</v>
      </c>
      <c r="H45" s="15" t="s">
        <v>22</v>
      </c>
      <c r="I45" s="14" t="s">
        <v>181</v>
      </c>
      <c r="J45" s="15"/>
      <c r="K45" s="15" t="s">
        <v>212</v>
      </c>
      <c r="L45" s="17">
        <v>40624</v>
      </c>
      <c r="M45" s="15">
        <v>7</v>
      </c>
      <c r="N45" s="15" t="s">
        <v>4</v>
      </c>
      <c r="O45" s="15">
        <v>4540030</v>
      </c>
      <c r="P45" s="15" t="s">
        <v>184</v>
      </c>
      <c r="Q45" s="18">
        <v>1684247.72</v>
      </c>
      <c r="R45" s="15"/>
      <c r="S45" s="18">
        <v>1684247.72</v>
      </c>
      <c r="T45" s="15" t="s">
        <v>213</v>
      </c>
      <c r="U45" s="15" t="s">
        <v>214</v>
      </c>
      <c r="V45" s="15">
        <v>7806312294</v>
      </c>
      <c r="W45" s="15">
        <v>780201001</v>
      </c>
      <c r="X45" s="15"/>
      <c r="Y45" s="15" t="s">
        <v>215</v>
      </c>
      <c r="Z45" s="19">
        <v>40695</v>
      </c>
      <c r="AA45" s="17">
        <v>40728</v>
      </c>
      <c r="AB45" s="15"/>
      <c r="AC45" s="15"/>
      <c r="AD45" s="15"/>
    </row>
    <row r="46" spans="1:30" ht="102" x14ac:dyDescent="0.2">
      <c r="A46" s="14" t="s">
        <v>283</v>
      </c>
      <c r="B46" s="15">
        <v>0</v>
      </c>
      <c r="C46" s="17">
        <v>40715</v>
      </c>
      <c r="D46" s="15" t="s">
        <v>25</v>
      </c>
      <c r="E46" s="15">
        <v>7801396325</v>
      </c>
      <c r="F46" s="15">
        <v>780101001</v>
      </c>
      <c r="G46" s="15" t="s">
        <v>102</v>
      </c>
      <c r="H46" s="15" t="s">
        <v>17</v>
      </c>
      <c r="I46" s="14" t="s">
        <v>321</v>
      </c>
      <c r="J46" s="17">
        <v>40704</v>
      </c>
      <c r="K46" s="15" t="s">
        <v>216</v>
      </c>
      <c r="L46" s="17">
        <v>40711</v>
      </c>
      <c r="M46" s="15">
        <v>16</v>
      </c>
      <c r="N46" s="15" t="s">
        <v>35</v>
      </c>
      <c r="O46" s="15">
        <v>9249021</v>
      </c>
      <c r="P46" s="15" t="s">
        <v>105</v>
      </c>
      <c r="Q46" s="18">
        <v>29550</v>
      </c>
      <c r="R46" s="15"/>
      <c r="S46" s="18">
        <v>29550</v>
      </c>
      <c r="T46" s="15" t="s">
        <v>121</v>
      </c>
      <c r="U46" s="15" t="s">
        <v>26</v>
      </c>
      <c r="V46" s="15">
        <v>7839384777</v>
      </c>
      <c r="W46" s="15">
        <v>783901001</v>
      </c>
      <c r="X46" s="15"/>
      <c r="Y46" s="15" t="s">
        <v>123</v>
      </c>
      <c r="Z46" s="19">
        <v>40695</v>
      </c>
      <c r="AA46" s="17">
        <v>40723</v>
      </c>
      <c r="AB46" s="15"/>
      <c r="AC46" s="15"/>
      <c r="AD46" s="15"/>
    </row>
    <row r="47" spans="1:30" ht="127.5" x14ac:dyDescent="0.2">
      <c r="A47" s="14" t="s">
        <v>284</v>
      </c>
      <c r="B47" s="15">
        <v>0</v>
      </c>
      <c r="C47" s="17">
        <v>40715</v>
      </c>
      <c r="D47" s="15" t="s">
        <v>25</v>
      </c>
      <c r="E47" s="15">
        <v>7801396325</v>
      </c>
      <c r="F47" s="15">
        <v>780101001</v>
      </c>
      <c r="G47" s="15" t="s">
        <v>102</v>
      </c>
      <c r="H47" s="15" t="s">
        <v>17</v>
      </c>
      <c r="I47" s="14" t="s">
        <v>322</v>
      </c>
      <c r="J47" s="17">
        <v>40704</v>
      </c>
      <c r="K47" s="15" t="s">
        <v>217</v>
      </c>
      <c r="L47" s="17">
        <v>40711</v>
      </c>
      <c r="M47" s="15">
        <v>15</v>
      </c>
      <c r="N47" s="15" t="s">
        <v>34</v>
      </c>
      <c r="O47" s="15">
        <v>9249029</v>
      </c>
      <c r="P47" s="15" t="s">
        <v>105</v>
      </c>
      <c r="Q47" s="18">
        <v>29500</v>
      </c>
      <c r="R47" s="15"/>
      <c r="S47" s="18">
        <v>29500</v>
      </c>
      <c r="T47" s="15" t="s">
        <v>117</v>
      </c>
      <c r="U47" s="15" t="s">
        <v>218</v>
      </c>
      <c r="V47" s="15">
        <v>7825455770</v>
      </c>
      <c r="W47" s="15">
        <v>784101001</v>
      </c>
      <c r="X47" s="15"/>
      <c r="Y47" s="15" t="s">
        <v>119</v>
      </c>
      <c r="Z47" s="19">
        <v>40695</v>
      </c>
      <c r="AA47" s="17">
        <v>40723</v>
      </c>
      <c r="AB47" s="15"/>
      <c r="AC47" s="15"/>
      <c r="AD47" s="15"/>
    </row>
    <row r="48" spans="1:30" ht="102" x14ac:dyDescent="0.2">
      <c r="A48" s="14" t="s">
        <v>285</v>
      </c>
      <c r="B48" s="15">
        <v>0</v>
      </c>
      <c r="C48" s="17">
        <v>40690</v>
      </c>
      <c r="D48" s="15" t="s">
        <v>25</v>
      </c>
      <c r="E48" s="15">
        <v>7801396325</v>
      </c>
      <c r="F48" s="15">
        <v>780101001</v>
      </c>
      <c r="G48" s="15" t="s">
        <v>102</v>
      </c>
      <c r="H48" s="15" t="s">
        <v>17</v>
      </c>
      <c r="I48" s="14" t="s">
        <v>323</v>
      </c>
      <c r="J48" s="17">
        <v>40683</v>
      </c>
      <c r="K48" s="15" t="s">
        <v>219</v>
      </c>
      <c r="L48" s="17">
        <v>40690</v>
      </c>
      <c r="M48" s="15">
        <v>13</v>
      </c>
      <c r="N48" s="15" t="s">
        <v>220</v>
      </c>
      <c r="O48" s="15">
        <v>9249615</v>
      </c>
      <c r="P48" s="15" t="s">
        <v>105</v>
      </c>
      <c r="Q48" s="18">
        <v>97500</v>
      </c>
      <c r="R48" s="15"/>
      <c r="S48" s="18">
        <v>97500</v>
      </c>
      <c r="T48" s="15" t="s">
        <v>121</v>
      </c>
      <c r="U48" s="15" t="s">
        <v>26</v>
      </c>
      <c r="V48" s="15">
        <v>7839384777</v>
      </c>
      <c r="W48" s="15">
        <v>783901001</v>
      </c>
      <c r="X48" s="15"/>
      <c r="Y48" s="15" t="s">
        <v>123</v>
      </c>
      <c r="Z48" s="19">
        <v>40695</v>
      </c>
      <c r="AA48" s="17">
        <v>40695</v>
      </c>
      <c r="AB48" s="15"/>
      <c r="AC48" s="15"/>
      <c r="AD48" s="15"/>
    </row>
    <row r="49" spans="1:30" ht="102" x14ac:dyDescent="0.2">
      <c r="A49" s="14" t="s">
        <v>286</v>
      </c>
      <c r="B49" s="15">
        <v>1</v>
      </c>
      <c r="C49" s="17">
        <v>40625</v>
      </c>
      <c r="D49" s="15" t="s">
        <v>25</v>
      </c>
      <c r="E49" s="15">
        <v>7801396325</v>
      </c>
      <c r="F49" s="15">
        <v>780101001</v>
      </c>
      <c r="G49" s="15" t="s">
        <v>102</v>
      </c>
      <c r="H49" s="15" t="s">
        <v>22</v>
      </c>
      <c r="I49" s="14" t="s">
        <v>181</v>
      </c>
      <c r="J49" s="17">
        <v>40575</v>
      </c>
      <c r="K49" s="15" t="s">
        <v>221</v>
      </c>
      <c r="L49" s="17">
        <v>40588</v>
      </c>
      <c r="M49" s="15">
        <v>4</v>
      </c>
      <c r="N49" s="15" t="s">
        <v>30</v>
      </c>
      <c r="O49" s="15">
        <v>4540032</v>
      </c>
      <c r="P49" s="15" t="s">
        <v>184</v>
      </c>
      <c r="Q49" s="18">
        <v>1798155.48</v>
      </c>
      <c r="R49" s="15">
        <v>1</v>
      </c>
      <c r="S49" s="18">
        <v>1798155.48</v>
      </c>
      <c r="T49" s="15" t="s">
        <v>222</v>
      </c>
      <c r="U49" s="15" t="s">
        <v>223</v>
      </c>
      <c r="V49" s="15">
        <v>7805502479</v>
      </c>
      <c r="W49" s="15">
        <v>780501001</v>
      </c>
      <c r="X49" s="15"/>
      <c r="Y49" s="15" t="s">
        <v>224</v>
      </c>
      <c r="Z49" s="19">
        <v>40695</v>
      </c>
      <c r="AA49" s="17">
        <v>40681</v>
      </c>
      <c r="AB49" s="15"/>
      <c r="AC49" s="15"/>
      <c r="AD49" s="15"/>
    </row>
    <row r="50" spans="1:30" ht="102" x14ac:dyDescent="0.2">
      <c r="A50" s="14" t="s">
        <v>287</v>
      </c>
      <c r="B50" s="15">
        <v>0</v>
      </c>
      <c r="C50" s="17">
        <v>40668</v>
      </c>
      <c r="D50" s="15" t="s">
        <v>25</v>
      </c>
      <c r="E50" s="15">
        <v>7801396325</v>
      </c>
      <c r="F50" s="15">
        <v>780101001</v>
      </c>
      <c r="G50" s="15" t="s">
        <v>102</v>
      </c>
      <c r="H50" s="15" t="s">
        <v>148</v>
      </c>
      <c r="I50" s="14"/>
      <c r="J50" s="15"/>
      <c r="K50" s="15" t="s">
        <v>175</v>
      </c>
      <c r="L50" s="17">
        <v>40666</v>
      </c>
      <c r="M50" s="15">
        <v>12</v>
      </c>
      <c r="N50" s="15" t="s">
        <v>33</v>
      </c>
      <c r="O50" s="15">
        <v>9249400</v>
      </c>
      <c r="P50" s="15" t="s">
        <v>105</v>
      </c>
      <c r="Q50" s="15">
        <v>400</v>
      </c>
      <c r="R50" s="15">
        <v>45</v>
      </c>
      <c r="S50" s="18">
        <v>18000</v>
      </c>
      <c r="T50" s="15" t="s">
        <v>151</v>
      </c>
      <c r="U50" s="15" t="s">
        <v>152</v>
      </c>
      <c r="V50" s="14">
        <v>7718612161</v>
      </c>
      <c r="W50" s="15">
        <v>771801001</v>
      </c>
      <c r="X50" s="15"/>
      <c r="Y50" s="15" t="s">
        <v>153</v>
      </c>
      <c r="Z50" s="19">
        <v>40664</v>
      </c>
      <c r="AA50" s="17">
        <v>40675</v>
      </c>
      <c r="AB50" s="15"/>
      <c r="AC50" s="15"/>
      <c r="AD50" s="15"/>
    </row>
    <row r="51" spans="1:30" ht="127.5" x14ac:dyDescent="0.2">
      <c r="A51" s="14" t="s">
        <v>288</v>
      </c>
      <c r="B51" s="15">
        <v>0</v>
      </c>
      <c r="C51" s="17">
        <v>40661</v>
      </c>
      <c r="D51" s="15" t="s">
        <v>25</v>
      </c>
      <c r="E51" s="15">
        <v>7801396325</v>
      </c>
      <c r="F51" s="15">
        <v>780101001</v>
      </c>
      <c r="G51" s="15" t="s">
        <v>102</v>
      </c>
      <c r="H51" s="15" t="s">
        <v>17</v>
      </c>
      <c r="I51" s="14" t="s">
        <v>324</v>
      </c>
      <c r="J51" s="17">
        <v>40653</v>
      </c>
      <c r="K51" s="15" t="s">
        <v>225</v>
      </c>
      <c r="L51" s="17">
        <v>40661</v>
      </c>
      <c r="M51" s="15">
        <v>11</v>
      </c>
      <c r="N51" s="15" t="s">
        <v>31</v>
      </c>
      <c r="O51" s="15">
        <v>9249615</v>
      </c>
      <c r="P51" s="15" t="s">
        <v>105</v>
      </c>
      <c r="Q51" s="18">
        <v>228000</v>
      </c>
      <c r="R51" s="15"/>
      <c r="S51" s="18">
        <v>228000</v>
      </c>
      <c r="T51" s="15" t="s">
        <v>117</v>
      </c>
      <c r="U51" s="15" t="s">
        <v>218</v>
      </c>
      <c r="V51" s="14">
        <v>7825455770</v>
      </c>
      <c r="W51" s="15">
        <v>784101001</v>
      </c>
      <c r="X51" s="15"/>
      <c r="Y51" s="15" t="s">
        <v>119</v>
      </c>
      <c r="Z51" s="19">
        <v>40664</v>
      </c>
      <c r="AA51" s="17">
        <v>40669</v>
      </c>
      <c r="AB51" s="15"/>
      <c r="AC51" s="15"/>
      <c r="AD51" s="15"/>
    </row>
    <row r="52" spans="1:30" ht="114.75" x14ac:dyDescent="0.2">
      <c r="A52" s="14" t="s">
        <v>289</v>
      </c>
      <c r="B52" s="15">
        <v>1</v>
      </c>
      <c r="C52" s="17">
        <v>40626</v>
      </c>
      <c r="D52" s="15" t="s">
        <v>25</v>
      </c>
      <c r="E52" s="15">
        <v>7801396325</v>
      </c>
      <c r="F52" s="15">
        <v>780101001</v>
      </c>
      <c r="G52" s="15" t="s">
        <v>102</v>
      </c>
      <c r="H52" s="15" t="s">
        <v>17</v>
      </c>
      <c r="I52" s="14" t="s">
        <v>181</v>
      </c>
      <c r="J52" s="17">
        <v>40562</v>
      </c>
      <c r="K52" s="15" t="s">
        <v>226</v>
      </c>
      <c r="L52" s="17">
        <v>40570</v>
      </c>
      <c r="M52" s="15">
        <v>1</v>
      </c>
      <c r="N52" s="15" t="s">
        <v>227</v>
      </c>
      <c r="O52" s="15">
        <v>9319420</v>
      </c>
      <c r="P52" s="15" t="s">
        <v>184</v>
      </c>
      <c r="Q52" s="18">
        <v>368489.57</v>
      </c>
      <c r="R52" s="15">
        <v>1</v>
      </c>
      <c r="S52" s="18">
        <v>368489.57</v>
      </c>
      <c r="T52" s="15" t="s">
        <v>228</v>
      </c>
      <c r="U52" s="15" t="s">
        <v>229</v>
      </c>
      <c r="V52" s="14">
        <v>7825352662</v>
      </c>
      <c r="W52" s="15">
        <v>784001001</v>
      </c>
      <c r="X52" s="15"/>
      <c r="Y52" s="15" t="s">
        <v>230</v>
      </c>
      <c r="Z52" s="19">
        <v>40878</v>
      </c>
      <c r="AA52" s="15"/>
      <c r="AB52" s="15"/>
      <c r="AC52" s="15"/>
      <c r="AD52" s="15"/>
    </row>
    <row r="53" spans="1:30" ht="102" x14ac:dyDescent="0.2">
      <c r="A53" s="14" t="s">
        <v>290</v>
      </c>
      <c r="B53" s="15">
        <v>1</v>
      </c>
      <c r="C53" s="17">
        <v>40626</v>
      </c>
      <c r="D53" s="15" t="s">
        <v>25</v>
      </c>
      <c r="E53" s="15">
        <v>7801396325</v>
      </c>
      <c r="F53" s="15">
        <v>780101001</v>
      </c>
      <c r="G53" s="15" t="s">
        <v>102</v>
      </c>
      <c r="H53" s="15" t="s">
        <v>22</v>
      </c>
      <c r="I53" s="14" t="s">
        <v>181</v>
      </c>
      <c r="J53" s="17">
        <v>40564</v>
      </c>
      <c r="K53" s="15" t="s">
        <v>1</v>
      </c>
      <c r="L53" s="17">
        <v>40575</v>
      </c>
      <c r="M53" s="15">
        <v>2</v>
      </c>
      <c r="N53" s="15" t="s">
        <v>2</v>
      </c>
      <c r="O53" s="15">
        <v>2221010</v>
      </c>
      <c r="P53" s="15" t="s">
        <v>105</v>
      </c>
      <c r="Q53" s="18">
        <v>80000</v>
      </c>
      <c r="R53" s="15">
        <v>9</v>
      </c>
      <c r="S53" s="18">
        <v>720000</v>
      </c>
      <c r="T53" s="15" t="s">
        <v>231</v>
      </c>
      <c r="U53" s="15" t="s">
        <v>23</v>
      </c>
      <c r="V53" s="14">
        <v>7806144931</v>
      </c>
      <c r="W53" s="15">
        <v>780601001</v>
      </c>
      <c r="X53" s="15" t="s">
        <v>232</v>
      </c>
      <c r="Y53" s="15" t="s">
        <v>233</v>
      </c>
      <c r="Z53" s="19">
        <v>40878</v>
      </c>
      <c r="AA53" s="15"/>
      <c r="AB53" s="15"/>
      <c r="AC53" s="15"/>
      <c r="AD53" s="15"/>
    </row>
    <row r="54" spans="1:30" ht="102" x14ac:dyDescent="0.2">
      <c r="A54" s="14" t="s">
        <v>291</v>
      </c>
      <c r="B54" s="15">
        <v>1</v>
      </c>
      <c r="C54" s="17">
        <v>40626</v>
      </c>
      <c r="D54" s="15" t="s">
        <v>25</v>
      </c>
      <c r="E54" s="15">
        <v>7801396325</v>
      </c>
      <c r="F54" s="15">
        <v>780101001</v>
      </c>
      <c r="G54" s="15" t="s">
        <v>102</v>
      </c>
      <c r="H54" s="15" t="s">
        <v>24</v>
      </c>
      <c r="I54" s="14" t="s">
        <v>181</v>
      </c>
      <c r="J54" s="17">
        <v>40575</v>
      </c>
      <c r="K54" s="15" t="s">
        <v>234</v>
      </c>
      <c r="L54" s="17">
        <v>40588</v>
      </c>
      <c r="M54" s="15">
        <v>3</v>
      </c>
      <c r="N54" s="15" t="s">
        <v>3</v>
      </c>
      <c r="O54" s="15">
        <v>6613021</v>
      </c>
      <c r="P54" s="15" t="s">
        <v>105</v>
      </c>
      <c r="Q54" s="18">
        <v>11628</v>
      </c>
      <c r="R54" s="15">
        <v>1</v>
      </c>
      <c r="S54" s="18">
        <v>11628</v>
      </c>
      <c r="T54" s="15" t="s">
        <v>235</v>
      </c>
      <c r="U54" s="15" t="s">
        <v>236</v>
      </c>
      <c r="V54" s="14">
        <v>7812016906</v>
      </c>
      <c r="W54" s="15">
        <v>783501001</v>
      </c>
      <c r="X54" s="15"/>
      <c r="Y54" s="15" t="s">
        <v>237</v>
      </c>
      <c r="Z54" s="19">
        <v>40940</v>
      </c>
      <c r="AA54" s="15"/>
      <c r="AB54" s="15"/>
      <c r="AC54" s="15"/>
      <c r="AD54" s="15"/>
    </row>
    <row r="55" spans="1:30" ht="102" x14ac:dyDescent="0.2">
      <c r="A55" s="14" t="s">
        <v>292</v>
      </c>
      <c r="B55" s="15">
        <v>1</v>
      </c>
      <c r="C55" s="17">
        <v>40612</v>
      </c>
      <c r="D55" s="15" t="s">
        <v>25</v>
      </c>
      <c r="E55" s="15">
        <v>7801396325</v>
      </c>
      <c r="F55" s="15">
        <v>780101001</v>
      </c>
      <c r="G55" s="15" t="s">
        <v>102</v>
      </c>
      <c r="H55" s="15" t="s">
        <v>17</v>
      </c>
      <c r="I55" s="14" t="s">
        <v>325</v>
      </c>
      <c r="J55" s="17">
        <v>40590</v>
      </c>
      <c r="K55" s="15" t="s">
        <v>238</v>
      </c>
      <c r="L55" s="17">
        <v>40602</v>
      </c>
      <c r="M55" s="15">
        <v>6</v>
      </c>
      <c r="N55" s="15" t="s">
        <v>239</v>
      </c>
      <c r="O55" s="15">
        <v>9249105</v>
      </c>
      <c r="P55" s="15" t="s">
        <v>105</v>
      </c>
      <c r="Q55" s="18">
        <v>372900</v>
      </c>
      <c r="R55" s="15">
        <v>1</v>
      </c>
      <c r="S55" s="18">
        <v>372900</v>
      </c>
      <c r="T55" s="15" t="s">
        <v>121</v>
      </c>
      <c r="U55" s="15" t="s">
        <v>26</v>
      </c>
      <c r="V55" s="14">
        <v>7839384777</v>
      </c>
      <c r="W55" s="15">
        <v>783901001</v>
      </c>
      <c r="X55" s="15"/>
      <c r="Y55" s="15" t="s">
        <v>123</v>
      </c>
      <c r="Z55" s="19">
        <v>40603</v>
      </c>
      <c r="AA55" s="17">
        <v>40606</v>
      </c>
      <c r="AB55" s="15"/>
      <c r="AC55" s="15"/>
      <c r="AD55" s="15"/>
    </row>
    <row r="56" spans="1:30" ht="102" x14ac:dyDescent="0.2">
      <c r="A56" s="14" t="s">
        <v>293</v>
      </c>
      <c r="B56" s="15">
        <v>0</v>
      </c>
      <c r="C56" s="17">
        <v>40606</v>
      </c>
      <c r="D56" s="15" t="s">
        <v>25</v>
      </c>
      <c r="E56" s="15">
        <v>7801396325</v>
      </c>
      <c r="F56" s="15">
        <v>780101001</v>
      </c>
      <c r="G56" s="15" t="s">
        <v>102</v>
      </c>
      <c r="H56" s="15" t="s">
        <v>17</v>
      </c>
      <c r="I56" s="14" t="s">
        <v>326</v>
      </c>
      <c r="J56" s="17">
        <v>40596</v>
      </c>
      <c r="K56" s="15" t="s">
        <v>240</v>
      </c>
      <c r="L56" s="17">
        <v>40606</v>
      </c>
      <c r="M56" s="15">
        <v>10</v>
      </c>
      <c r="N56" s="15" t="s">
        <v>29</v>
      </c>
      <c r="O56" s="15">
        <v>7422080</v>
      </c>
      <c r="P56" s="15" t="s">
        <v>105</v>
      </c>
      <c r="Q56" s="18">
        <v>208000</v>
      </c>
      <c r="R56" s="15"/>
      <c r="S56" s="18">
        <v>208000</v>
      </c>
      <c r="T56" s="15" t="s">
        <v>241</v>
      </c>
      <c r="U56" s="15" t="s">
        <v>242</v>
      </c>
      <c r="V56" s="14" t="s">
        <v>246</v>
      </c>
      <c r="W56" s="15"/>
      <c r="X56" s="15"/>
      <c r="Y56" s="15" t="s">
        <v>243</v>
      </c>
      <c r="Z56" s="19">
        <v>40878</v>
      </c>
      <c r="AA56" s="15"/>
      <c r="AB56" s="15"/>
      <c r="AC56" s="15"/>
      <c r="AD56" s="15"/>
    </row>
  </sheetData>
  <mergeCells count="47">
    <mergeCell ref="A1:AD1"/>
    <mergeCell ref="A2:AD2"/>
    <mergeCell ref="J16:J18"/>
    <mergeCell ref="K16:K18"/>
    <mergeCell ref="L16:L18"/>
    <mergeCell ref="M16:M18"/>
    <mergeCell ref="Z16:Z18"/>
    <mergeCell ref="AA16:AA18"/>
    <mergeCell ref="AA7:AA8"/>
    <mergeCell ref="K7:K8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I7:I8"/>
    <mergeCell ref="J7:J8"/>
    <mergeCell ref="A7:A8"/>
    <mergeCell ref="B7:B8"/>
    <mergeCell ref="C7:C8"/>
    <mergeCell ref="D7:D8"/>
    <mergeCell ref="E7:E8"/>
    <mergeCell ref="L7:L8"/>
    <mergeCell ref="M7:M8"/>
    <mergeCell ref="Z7:Z8"/>
    <mergeCell ref="Z4:AA4"/>
    <mergeCell ref="AB4:AD4"/>
    <mergeCell ref="AD7:AD8"/>
    <mergeCell ref="L4:M4"/>
    <mergeCell ref="N4:S4"/>
    <mergeCell ref="T4:Y4"/>
    <mergeCell ref="F7:F8"/>
    <mergeCell ref="G7:G8"/>
    <mergeCell ref="H7:H8"/>
    <mergeCell ref="I4:I5"/>
    <mergeCell ref="J4:J5"/>
    <mergeCell ref="H4:H5"/>
    <mergeCell ref="K4:K5"/>
    <mergeCell ref="A4:A5"/>
    <mergeCell ref="B4:B5"/>
    <mergeCell ref="C4:C5"/>
    <mergeCell ref="D4:F4"/>
    <mergeCell ref="G4:G5"/>
  </mergeCells>
  <pageMargins left="0.31496062992125984" right="0.31496062992125984" top="0.35433070866141736" bottom="0.35433070866141736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158"/>
  <sheetViews>
    <sheetView tabSelected="1" showWhiteSpace="0" view="pageLayout" topLeftCell="A49" zoomScale="77" zoomScaleNormal="72" zoomScaleSheetLayoutView="80" zoomScalePageLayoutView="77" workbookViewId="0">
      <selection activeCell="E61" sqref="E61"/>
    </sheetView>
  </sheetViews>
  <sheetFormatPr defaultColWidth="9.140625" defaultRowHeight="15.75" x14ac:dyDescent="0.2"/>
  <cols>
    <col min="1" max="1" width="5.85546875" style="336" customWidth="1"/>
    <col min="2" max="2" width="18.140625" style="336" customWidth="1"/>
    <col min="3" max="3" width="22.7109375" style="345" customWidth="1"/>
    <col min="4" max="4" width="33" style="323" customWidth="1"/>
    <col min="5" max="5" width="27.140625" style="304" customWidth="1"/>
    <col min="6" max="6" width="17.7109375" style="336" customWidth="1"/>
    <col min="7" max="7" width="14.85546875" style="437" customWidth="1"/>
    <col min="8" max="8" width="36.42578125" style="306" customWidth="1"/>
    <col min="9" max="9" width="20.140625" style="363" customWidth="1"/>
    <col min="10" max="10" width="17.42578125" style="305" customWidth="1"/>
    <col min="11" max="11" width="21" style="367" customWidth="1"/>
    <col min="12" max="12" width="30.85546875" style="367" customWidth="1"/>
    <col min="13" max="13" width="29.140625" style="367" customWidth="1"/>
    <col min="14" max="14" width="33.140625" style="367" customWidth="1"/>
    <col min="15" max="15" width="17" style="305" customWidth="1"/>
    <col min="16" max="16" width="20" style="306" customWidth="1"/>
    <col min="17" max="17" width="11.85546875" style="305" customWidth="1"/>
    <col min="18" max="18" width="13.85546875" style="305" customWidth="1"/>
    <col min="19" max="19" width="9.140625" style="305"/>
    <col min="20" max="20" width="14.85546875" style="305" customWidth="1"/>
    <col min="21" max="21" width="11.140625" style="305" customWidth="1"/>
    <col min="22" max="16384" width="9.140625" style="305"/>
  </cols>
  <sheetData>
    <row r="1" spans="1:21" x14ac:dyDescent="0.2">
      <c r="A1" s="613" t="s">
        <v>716</v>
      </c>
      <c r="B1" s="613"/>
      <c r="C1" s="613"/>
      <c r="D1" s="613"/>
    </row>
    <row r="2" spans="1:21" x14ac:dyDescent="0.2">
      <c r="A2" s="613" t="s">
        <v>394</v>
      </c>
      <c r="B2" s="613"/>
      <c r="C2" s="613"/>
      <c r="D2" s="613"/>
    </row>
    <row r="3" spans="1:21" x14ac:dyDescent="0.2">
      <c r="A3" s="303"/>
      <c r="B3" s="303"/>
      <c r="C3" s="341"/>
      <c r="D3" s="417"/>
    </row>
    <row r="4" spans="1:21" ht="121.5" customHeight="1" x14ac:dyDescent="0.2">
      <c r="A4" s="614" t="s">
        <v>719</v>
      </c>
      <c r="B4" s="614"/>
      <c r="C4" s="614"/>
      <c r="D4" s="614"/>
      <c r="E4" s="614"/>
      <c r="F4" s="614"/>
      <c r="G4" s="614"/>
      <c r="H4" s="614"/>
      <c r="I4" s="614"/>
      <c r="J4" s="614"/>
      <c r="K4" s="368"/>
      <c r="L4" s="368"/>
      <c r="M4" s="368"/>
      <c r="N4" s="368"/>
      <c r="P4" s="315" t="s">
        <v>718</v>
      </c>
      <c r="Q4" s="358"/>
      <c r="R4" s="358"/>
      <c r="S4" s="358"/>
      <c r="T4" s="358"/>
      <c r="U4" s="358"/>
    </row>
    <row r="7" spans="1:21" s="306" customFormat="1" ht="87.75" customHeight="1" x14ac:dyDescent="0.25">
      <c r="A7" s="307" t="s">
        <v>7</v>
      </c>
      <c r="B7" s="307" t="s">
        <v>0</v>
      </c>
      <c r="C7" s="340" t="s">
        <v>438</v>
      </c>
      <c r="D7" s="337" t="s">
        <v>5</v>
      </c>
      <c r="E7" s="337" t="s">
        <v>396</v>
      </c>
      <c r="F7" s="337" t="s">
        <v>81</v>
      </c>
      <c r="G7" s="438" t="s">
        <v>16</v>
      </c>
      <c r="H7" s="338" t="s">
        <v>397</v>
      </c>
      <c r="I7" s="338" t="s">
        <v>398</v>
      </c>
      <c r="J7" s="338" t="s">
        <v>757</v>
      </c>
      <c r="K7" s="366" t="s">
        <v>833</v>
      </c>
      <c r="L7" s="366" t="s">
        <v>963</v>
      </c>
      <c r="M7" s="366" t="s">
        <v>964</v>
      </c>
      <c r="N7" s="366" t="s">
        <v>965</v>
      </c>
      <c r="O7" s="309" t="s">
        <v>399</v>
      </c>
      <c r="P7" s="374" t="s">
        <v>971</v>
      </c>
    </row>
    <row r="8" spans="1:21" s="306" customFormat="1" ht="87.75" customHeight="1" x14ac:dyDescent="0.25">
      <c r="A8" s="310"/>
      <c r="B8" s="307"/>
      <c r="C8" s="340"/>
      <c r="D8" s="337"/>
      <c r="E8" s="337"/>
      <c r="F8" s="337"/>
      <c r="G8" s="438"/>
      <c r="H8" s="338"/>
      <c r="I8" s="338"/>
      <c r="J8" s="338"/>
      <c r="K8" s="366"/>
      <c r="L8" s="436"/>
      <c r="M8" s="436"/>
      <c r="N8" s="436"/>
      <c r="O8" s="309"/>
      <c r="P8" s="374"/>
    </row>
    <row r="9" spans="1:21" s="315" customFormat="1" ht="47.25" x14ac:dyDescent="0.25">
      <c r="A9" s="318" t="s">
        <v>497</v>
      </c>
      <c r="B9" s="347">
        <v>41178</v>
      </c>
      <c r="C9" s="340" t="s">
        <v>759</v>
      </c>
      <c r="D9" s="327" t="s">
        <v>760</v>
      </c>
      <c r="E9" s="302" t="s">
        <v>762</v>
      </c>
      <c r="F9" s="316">
        <v>44196</v>
      </c>
      <c r="G9" s="439">
        <v>7855.6</v>
      </c>
      <c r="H9" s="317" t="s">
        <v>617</v>
      </c>
      <c r="I9" s="333" t="s">
        <v>763</v>
      </c>
      <c r="J9" s="302"/>
      <c r="K9" s="317" t="s">
        <v>842</v>
      </c>
      <c r="L9" s="319" t="s">
        <v>798</v>
      </c>
      <c r="M9" s="319" t="s">
        <v>798</v>
      </c>
      <c r="N9" s="319" t="s">
        <v>798</v>
      </c>
      <c r="O9" s="302" t="s">
        <v>934</v>
      </c>
      <c r="P9" s="397">
        <f>599.27+384.4+411.38+555.98+342.14+470.45</f>
        <v>2763.62</v>
      </c>
    </row>
    <row r="10" spans="1:21" s="315" customFormat="1" ht="47.25" x14ac:dyDescent="0.25">
      <c r="A10" s="318" t="s">
        <v>958</v>
      </c>
      <c r="B10" s="347">
        <v>41311</v>
      </c>
      <c r="C10" s="333" t="s">
        <v>758</v>
      </c>
      <c r="D10" s="327" t="s">
        <v>761</v>
      </c>
      <c r="E10" s="327" t="s">
        <v>762</v>
      </c>
      <c r="F10" s="347">
        <v>44196</v>
      </c>
      <c r="G10" s="440">
        <v>11100</v>
      </c>
      <c r="H10" s="329" t="s">
        <v>617</v>
      </c>
      <c r="I10" s="333" t="s">
        <v>763</v>
      </c>
      <c r="J10" s="327"/>
      <c r="K10" s="329" t="s">
        <v>841</v>
      </c>
      <c r="L10" s="319" t="s">
        <v>798</v>
      </c>
      <c r="M10" s="319" t="s">
        <v>798</v>
      </c>
      <c r="N10" s="319" t="s">
        <v>798</v>
      </c>
      <c r="O10" s="302" t="s">
        <v>935</v>
      </c>
      <c r="P10" s="397">
        <f>854.62+749.36+613.22+852.11+601.49+801.98</f>
        <v>4472.7800000000007</v>
      </c>
    </row>
    <row r="11" spans="1:21" s="315" customFormat="1" ht="47.25" x14ac:dyDescent="0.25">
      <c r="A11" s="318" t="s">
        <v>959</v>
      </c>
      <c r="B11" s="326">
        <v>41414</v>
      </c>
      <c r="C11" s="359" t="s">
        <v>953</v>
      </c>
      <c r="D11" s="327" t="s">
        <v>954</v>
      </c>
      <c r="E11" s="327" t="s">
        <v>410</v>
      </c>
      <c r="F11" s="347">
        <v>44196</v>
      </c>
      <c r="G11" s="440">
        <v>29400</v>
      </c>
      <c r="H11" s="329" t="s">
        <v>617</v>
      </c>
      <c r="I11" s="333" t="s">
        <v>806</v>
      </c>
      <c r="J11" s="327" t="s">
        <v>732</v>
      </c>
      <c r="K11" s="329"/>
      <c r="L11" s="319"/>
      <c r="M11" s="319"/>
      <c r="N11" s="319"/>
      <c r="O11" s="302"/>
      <c r="P11" s="397"/>
    </row>
    <row r="12" spans="1:21" s="315" customFormat="1" x14ac:dyDescent="0.25">
      <c r="A12" s="318" t="s">
        <v>960</v>
      </c>
      <c r="B12" s="326"/>
      <c r="C12" s="359"/>
      <c r="D12" s="327"/>
      <c r="E12" s="327"/>
      <c r="F12" s="347"/>
      <c r="G12" s="440"/>
      <c r="H12" s="329"/>
      <c r="I12" s="333"/>
      <c r="J12" s="327"/>
      <c r="K12" s="329"/>
      <c r="L12" s="319"/>
      <c r="M12" s="319"/>
      <c r="N12" s="319"/>
      <c r="O12" s="302"/>
      <c r="P12" s="397"/>
    </row>
    <row r="13" spans="1:21" s="315" customFormat="1" ht="31.5" x14ac:dyDescent="0.25">
      <c r="A13" s="365" t="s">
        <v>961</v>
      </c>
      <c r="B13" s="326">
        <v>43831</v>
      </c>
      <c r="C13" s="359">
        <v>98100754</v>
      </c>
      <c r="D13" s="327" t="s">
        <v>838</v>
      </c>
      <c r="E13" s="327" t="s">
        <v>839</v>
      </c>
      <c r="F13" s="347">
        <v>44196</v>
      </c>
      <c r="G13" s="440">
        <v>96000</v>
      </c>
      <c r="H13" s="329" t="s">
        <v>617</v>
      </c>
      <c r="I13" s="348" t="s">
        <v>806</v>
      </c>
      <c r="J13" s="327" t="s">
        <v>840</v>
      </c>
      <c r="K13" s="329" t="s">
        <v>798</v>
      </c>
      <c r="L13" s="399" t="s">
        <v>845</v>
      </c>
      <c r="M13" s="399" t="s">
        <v>798</v>
      </c>
      <c r="N13" s="399" t="s">
        <v>798</v>
      </c>
      <c r="O13" s="327"/>
      <c r="P13" s="378">
        <f>5733+2037</f>
        <v>7770</v>
      </c>
    </row>
    <row r="14" spans="1:21" s="315" customFormat="1" ht="47.25" customHeight="1" x14ac:dyDescent="0.25">
      <c r="A14" s="318" t="s">
        <v>488</v>
      </c>
      <c r="B14" s="326">
        <v>43831</v>
      </c>
      <c r="C14" s="359" t="s">
        <v>799</v>
      </c>
      <c r="D14" s="302" t="s">
        <v>768</v>
      </c>
      <c r="E14" s="302" t="s">
        <v>767</v>
      </c>
      <c r="F14" s="352" t="s">
        <v>739</v>
      </c>
      <c r="G14" s="441">
        <v>50640</v>
      </c>
      <c r="H14" s="317" t="s">
        <v>618</v>
      </c>
      <c r="I14" s="339" t="s">
        <v>697</v>
      </c>
      <c r="J14" s="301" t="s">
        <v>732</v>
      </c>
      <c r="K14" s="317" t="s">
        <v>798</v>
      </c>
      <c r="L14" s="319" t="s">
        <v>846</v>
      </c>
      <c r="M14" s="319" t="s">
        <v>798</v>
      </c>
      <c r="N14" s="319" t="s">
        <v>798</v>
      </c>
      <c r="O14" s="302"/>
      <c r="P14" s="375">
        <f>500+3720+3720+500+3720+500</f>
        <v>12660</v>
      </c>
    </row>
    <row r="15" spans="1:21" s="315" customFormat="1" ht="38.25" customHeight="1" x14ac:dyDescent="0.25">
      <c r="A15" s="310">
        <v>4</v>
      </c>
      <c r="B15" s="311">
        <v>43831</v>
      </c>
      <c r="C15" s="318" t="s">
        <v>725</v>
      </c>
      <c r="D15" s="327" t="s">
        <v>723</v>
      </c>
      <c r="E15" s="308" t="s">
        <v>721</v>
      </c>
      <c r="F15" s="352" t="s">
        <v>739</v>
      </c>
      <c r="G15" s="441">
        <v>18640.560000000001</v>
      </c>
      <c r="H15" s="317" t="s">
        <v>617</v>
      </c>
      <c r="I15" s="339" t="s">
        <v>806</v>
      </c>
      <c r="J15" s="302" t="s">
        <v>728</v>
      </c>
      <c r="K15" s="317" t="s">
        <v>798</v>
      </c>
      <c r="L15" s="319" t="s">
        <v>847</v>
      </c>
      <c r="M15" s="319" t="s">
        <v>798</v>
      </c>
      <c r="N15" s="319" t="s">
        <v>798</v>
      </c>
      <c r="O15" s="302"/>
      <c r="P15" s="375">
        <f>1553.38+1553.38+1553.38+1553.38+1553.38+1553.38</f>
        <v>9320.2800000000007</v>
      </c>
    </row>
    <row r="16" spans="1:21" s="315" customFormat="1" ht="47.25" x14ac:dyDescent="0.25">
      <c r="A16" s="310">
        <v>5</v>
      </c>
      <c r="B16" s="311" t="s">
        <v>756</v>
      </c>
      <c r="C16" s="342" t="s">
        <v>740</v>
      </c>
      <c r="D16" s="327" t="s">
        <v>741</v>
      </c>
      <c r="E16" s="312" t="s">
        <v>731</v>
      </c>
      <c r="F16" s="353" t="s">
        <v>739</v>
      </c>
      <c r="G16" s="442">
        <v>1944</v>
      </c>
      <c r="H16" s="317" t="s">
        <v>618</v>
      </c>
      <c r="I16" s="339" t="s">
        <v>807</v>
      </c>
      <c r="J16" s="314" t="s">
        <v>752</v>
      </c>
      <c r="K16" s="313" t="s">
        <v>844</v>
      </c>
      <c r="L16" s="319" t="s">
        <v>798</v>
      </c>
      <c r="M16" s="319" t="s">
        <v>798</v>
      </c>
      <c r="N16" s="319" t="s">
        <v>798</v>
      </c>
      <c r="O16" s="302" t="s">
        <v>934</v>
      </c>
      <c r="P16" s="375">
        <f>162+162+162+162+162</f>
        <v>810</v>
      </c>
    </row>
    <row r="17" spans="1:21" s="315" customFormat="1" ht="51.75" customHeight="1" x14ac:dyDescent="0.25">
      <c r="A17" s="310">
        <v>6</v>
      </c>
      <c r="B17" s="316">
        <v>43839</v>
      </c>
      <c r="C17" s="340">
        <v>117</v>
      </c>
      <c r="D17" s="308" t="s">
        <v>932</v>
      </c>
      <c r="E17" s="350" t="s">
        <v>426</v>
      </c>
      <c r="F17" s="354" t="s">
        <v>739</v>
      </c>
      <c r="G17" s="443">
        <v>11993.86</v>
      </c>
      <c r="H17" s="319" t="s">
        <v>617</v>
      </c>
      <c r="I17" s="339" t="s">
        <v>806</v>
      </c>
      <c r="J17" s="351" t="s">
        <v>729</v>
      </c>
      <c r="K17" s="402" t="s">
        <v>798</v>
      </c>
      <c r="L17" s="319" t="s">
        <v>858</v>
      </c>
      <c r="M17" s="319" t="s">
        <v>798</v>
      </c>
      <c r="N17" s="319" t="s">
        <v>798</v>
      </c>
      <c r="O17" s="403" t="s">
        <v>933</v>
      </c>
      <c r="P17" s="376">
        <f>2998.46+2998.46</f>
        <v>5996.92</v>
      </c>
    </row>
    <row r="18" spans="1:21" ht="31.5" x14ac:dyDescent="0.25">
      <c r="A18" s="310">
        <v>7</v>
      </c>
      <c r="B18" s="320">
        <v>43839</v>
      </c>
      <c r="C18" s="343">
        <v>3</v>
      </c>
      <c r="D18" s="302" t="s">
        <v>769</v>
      </c>
      <c r="E18" s="301" t="s">
        <v>770</v>
      </c>
      <c r="F18" s="320">
        <v>44012</v>
      </c>
      <c r="G18" s="441">
        <v>162500</v>
      </c>
      <c r="H18" s="309" t="s">
        <v>801</v>
      </c>
      <c r="I18" s="339" t="s">
        <v>806</v>
      </c>
      <c r="J18" s="330" t="s">
        <v>752</v>
      </c>
      <c r="K18" s="335" t="s">
        <v>798</v>
      </c>
      <c r="L18" s="335" t="s">
        <v>966</v>
      </c>
      <c r="M18" s="319" t="s">
        <v>798</v>
      </c>
      <c r="N18" s="319" t="s">
        <v>798</v>
      </c>
      <c r="O18" s="330" t="s">
        <v>934</v>
      </c>
      <c r="P18" s="374">
        <f>25000+2083+25000+2083</f>
        <v>54166</v>
      </c>
    </row>
    <row r="19" spans="1:21" s="315" customFormat="1" ht="31.5" x14ac:dyDescent="0.25">
      <c r="A19" s="310">
        <v>8</v>
      </c>
      <c r="B19" s="311">
        <v>43839</v>
      </c>
      <c r="C19" s="318" t="s">
        <v>772</v>
      </c>
      <c r="D19" s="312" t="s">
        <v>722</v>
      </c>
      <c r="E19" s="312" t="s">
        <v>771</v>
      </c>
      <c r="F19" s="353" t="s">
        <v>739</v>
      </c>
      <c r="G19" s="442">
        <v>98000</v>
      </c>
      <c r="H19" s="346" t="s">
        <v>742</v>
      </c>
      <c r="I19" s="339" t="s">
        <v>806</v>
      </c>
      <c r="J19" s="314" t="s">
        <v>728</v>
      </c>
      <c r="K19" s="313" t="s">
        <v>798</v>
      </c>
      <c r="L19" s="335" t="s">
        <v>809</v>
      </c>
      <c r="M19" s="319" t="s">
        <v>798</v>
      </c>
      <c r="N19" s="319" t="s">
        <v>798</v>
      </c>
      <c r="O19" s="314"/>
      <c r="P19" s="377">
        <f>12600</f>
        <v>12600</v>
      </c>
    </row>
    <row r="20" spans="1:21" s="315" customFormat="1" ht="31.5" x14ac:dyDescent="0.25">
      <c r="A20" s="310">
        <v>9</v>
      </c>
      <c r="B20" s="320">
        <v>43839</v>
      </c>
      <c r="C20" s="343" t="s">
        <v>727</v>
      </c>
      <c r="D20" s="302" t="s">
        <v>744</v>
      </c>
      <c r="E20" s="301" t="s">
        <v>724</v>
      </c>
      <c r="F20" s="352" t="s">
        <v>739</v>
      </c>
      <c r="G20" s="441">
        <v>79999.92</v>
      </c>
      <c r="H20" s="317" t="s">
        <v>617</v>
      </c>
      <c r="I20" s="339" t="s">
        <v>806</v>
      </c>
      <c r="J20" s="302" t="s">
        <v>728</v>
      </c>
      <c r="K20" s="317" t="s">
        <v>798</v>
      </c>
      <c r="L20" s="335" t="s">
        <v>810</v>
      </c>
      <c r="M20" s="319" t="s">
        <v>798</v>
      </c>
      <c r="N20" s="319" t="s">
        <v>798</v>
      </c>
      <c r="O20" s="302"/>
      <c r="P20" s="375">
        <f>6666.66+6666.66+6666.66+6666.66+6666.66+6666.66</f>
        <v>39999.960000000006</v>
      </c>
    </row>
    <row r="21" spans="1:21" s="315" customFormat="1" ht="31.5" x14ac:dyDescent="0.25">
      <c r="A21" s="310">
        <v>10</v>
      </c>
      <c r="B21" s="311">
        <v>43839</v>
      </c>
      <c r="C21" s="318" t="s">
        <v>794</v>
      </c>
      <c r="D21" s="302" t="s">
        <v>735</v>
      </c>
      <c r="E21" s="302" t="s">
        <v>734</v>
      </c>
      <c r="F21" s="352" t="s">
        <v>739</v>
      </c>
      <c r="G21" s="441">
        <v>78493.7</v>
      </c>
      <c r="H21" s="317" t="s">
        <v>617</v>
      </c>
      <c r="I21" s="339" t="s">
        <v>805</v>
      </c>
      <c r="J21" s="302" t="s">
        <v>732</v>
      </c>
      <c r="K21" s="317" t="s">
        <v>798</v>
      </c>
      <c r="L21" s="317" t="s">
        <v>798</v>
      </c>
      <c r="M21" s="317" t="s">
        <v>798</v>
      </c>
      <c r="N21" s="317" t="s">
        <v>815</v>
      </c>
      <c r="O21" s="302"/>
      <c r="P21" s="375">
        <f>6541.14+6541.14+6541.14+6541.14+6541.14</f>
        <v>32705.7</v>
      </c>
    </row>
    <row r="22" spans="1:21" s="315" customFormat="1" ht="31.5" x14ac:dyDescent="0.25">
      <c r="A22" s="407">
        <v>11</v>
      </c>
      <c r="B22" s="408">
        <v>43839</v>
      </c>
      <c r="C22" s="414" t="s">
        <v>730</v>
      </c>
      <c r="D22" s="418" t="s">
        <v>733</v>
      </c>
      <c r="E22" s="410" t="s">
        <v>734</v>
      </c>
      <c r="F22" s="411" t="s">
        <v>765</v>
      </c>
      <c r="G22" s="441">
        <v>17299.82</v>
      </c>
      <c r="H22" s="412" t="s">
        <v>617</v>
      </c>
      <c r="I22" s="409" t="s">
        <v>697</v>
      </c>
      <c r="J22" s="410" t="s">
        <v>732</v>
      </c>
      <c r="K22" s="412" t="s">
        <v>798</v>
      </c>
      <c r="L22" s="412" t="s">
        <v>811</v>
      </c>
      <c r="M22" s="412"/>
      <c r="N22" s="412"/>
      <c r="O22" s="412" t="s">
        <v>973</v>
      </c>
      <c r="P22" s="413">
        <v>17299.82</v>
      </c>
    </row>
    <row r="23" spans="1:21" s="315" customFormat="1" ht="31.5" x14ac:dyDescent="0.25">
      <c r="A23" s="310">
        <v>12</v>
      </c>
      <c r="B23" s="347">
        <v>43840</v>
      </c>
      <c r="C23" s="342" t="s">
        <v>793</v>
      </c>
      <c r="D23" s="360" t="s">
        <v>726</v>
      </c>
      <c r="E23" s="327" t="s">
        <v>743</v>
      </c>
      <c r="F23" s="361">
        <v>44196</v>
      </c>
      <c r="G23" s="444">
        <v>49200</v>
      </c>
      <c r="H23" s="329" t="s">
        <v>617</v>
      </c>
      <c r="I23" s="370" t="s">
        <v>697</v>
      </c>
      <c r="J23" s="327" t="s">
        <v>729</v>
      </c>
      <c r="K23" s="317" t="s">
        <v>798</v>
      </c>
      <c r="L23" s="329" t="s">
        <v>812</v>
      </c>
      <c r="M23" s="317" t="s">
        <v>798</v>
      </c>
      <c r="N23" s="317" t="s">
        <v>798</v>
      </c>
      <c r="O23" s="327"/>
      <c r="P23" s="378">
        <f>3400+3800</f>
        <v>7200</v>
      </c>
    </row>
    <row r="24" spans="1:21" ht="36.75" customHeight="1" x14ac:dyDescent="0.25">
      <c r="A24" s="310">
        <v>13</v>
      </c>
      <c r="B24" s="320">
        <v>43846</v>
      </c>
      <c r="C24" s="342" t="s">
        <v>746</v>
      </c>
      <c r="D24" s="302" t="s">
        <v>747</v>
      </c>
      <c r="E24" s="302" t="s">
        <v>734</v>
      </c>
      <c r="F24" s="320">
        <v>43847</v>
      </c>
      <c r="G24" s="441">
        <v>2400</v>
      </c>
      <c r="H24" s="335" t="s">
        <v>617</v>
      </c>
      <c r="I24" s="364" t="s">
        <v>697</v>
      </c>
      <c r="J24" s="330" t="s">
        <v>732</v>
      </c>
      <c r="K24" s="317" t="s">
        <v>798</v>
      </c>
      <c r="L24" s="335" t="s">
        <v>813</v>
      </c>
      <c r="M24" s="317" t="s">
        <v>798</v>
      </c>
      <c r="N24" s="317" t="s">
        <v>798</v>
      </c>
      <c r="O24" s="330" t="s">
        <v>748</v>
      </c>
      <c r="P24" s="374">
        <v>2400</v>
      </c>
    </row>
    <row r="25" spans="1:21" s="315" customFormat="1" ht="81" customHeight="1" x14ac:dyDescent="0.25">
      <c r="A25" s="310">
        <v>14</v>
      </c>
      <c r="B25" s="347">
        <v>43846</v>
      </c>
      <c r="C25" s="307" t="s">
        <v>749</v>
      </c>
      <c r="D25" s="327" t="s">
        <v>754</v>
      </c>
      <c r="E25" s="327" t="s">
        <v>764</v>
      </c>
      <c r="F25" s="347">
        <v>44196</v>
      </c>
      <c r="G25" s="444">
        <v>100320</v>
      </c>
      <c r="H25" s="329" t="s">
        <v>1003</v>
      </c>
      <c r="I25" s="333" t="s">
        <v>697</v>
      </c>
      <c r="J25" s="327" t="s">
        <v>752</v>
      </c>
      <c r="K25" s="317" t="s">
        <v>798</v>
      </c>
      <c r="L25" s="317" t="s">
        <v>798</v>
      </c>
      <c r="M25" s="332" t="s">
        <v>849</v>
      </c>
      <c r="N25" s="317" t="s">
        <v>798</v>
      </c>
      <c r="O25" s="314"/>
      <c r="P25" s="377"/>
      <c r="R25" s="321"/>
      <c r="U25" s="321"/>
    </row>
    <row r="26" spans="1:21" s="315" customFormat="1" ht="36" customHeight="1" x14ac:dyDescent="0.25">
      <c r="A26" s="310">
        <v>15</v>
      </c>
      <c r="B26" s="316">
        <v>43846</v>
      </c>
      <c r="C26" s="340" t="s">
        <v>750</v>
      </c>
      <c r="D26" s="302" t="s">
        <v>804</v>
      </c>
      <c r="E26" s="327" t="s">
        <v>764</v>
      </c>
      <c r="F26" s="355">
        <v>44196</v>
      </c>
      <c r="G26" s="441">
        <v>18000</v>
      </c>
      <c r="H26" s="317" t="s">
        <v>800</v>
      </c>
      <c r="I26" s="339" t="s">
        <v>697</v>
      </c>
      <c r="J26" s="302" t="s">
        <v>752</v>
      </c>
      <c r="K26" s="317" t="s">
        <v>798</v>
      </c>
      <c r="L26" s="317" t="s">
        <v>798</v>
      </c>
      <c r="M26" s="317" t="s">
        <v>850</v>
      </c>
      <c r="N26" s="317" t="s">
        <v>798</v>
      </c>
      <c r="O26" s="302"/>
      <c r="P26" s="375"/>
    </row>
    <row r="27" spans="1:21" s="315" customFormat="1" ht="47.25" x14ac:dyDescent="0.25">
      <c r="A27" s="310">
        <v>16</v>
      </c>
      <c r="B27" s="316">
        <v>43846</v>
      </c>
      <c r="C27" s="340" t="s">
        <v>751</v>
      </c>
      <c r="D27" s="308" t="s">
        <v>755</v>
      </c>
      <c r="E27" s="327" t="s">
        <v>764</v>
      </c>
      <c r="F27" s="355">
        <v>44196</v>
      </c>
      <c r="G27" s="444">
        <v>12000</v>
      </c>
      <c r="H27" s="317" t="s">
        <v>472</v>
      </c>
      <c r="I27" s="339" t="s">
        <v>697</v>
      </c>
      <c r="J27" s="302" t="s">
        <v>752</v>
      </c>
      <c r="K27" s="317" t="s">
        <v>798</v>
      </c>
      <c r="L27" s="317" t="s">
        <v>798</v>
      </c>
      <c r="M27" s="317" t="s">
        <v>808</v>
      </c>
      <c r="N27" s="317" t="s">
        <v>798</v>
      </c>
      <c r="O27" s="302" t="s">
        <v>753</v>
      </c>
      <c r="P27" s="375"/>
    </row>
    <row r="28" spans="1:21" s="315" customFormat="1" ht="31.5" x14ac:dyDescent="0.25">
      <c r="A28" s="310">
        <v>17</v>
      </c>
      <c r="B28" s="316">
        <v>43850</v>
      </c>
      <c r="C28" s="340" t="s">
        <v>737</v>
      </c>
      <c r="D28" s="302" t="s">
        <v>736</v>
      </c>
      <c r="E28" s="302" t="s">
        <v>738</v>
      </c>
      <c r="F28" s="352" t="s">
        <v>745</v>
      </c>
      <c r="G28" s="441">
        <v>52730</v>
      </c>
      <c r="H28" s="317" t="s">
        <v>617</v>
      </c>
      <c r="I28" s="339" t="s">
        <v>697</v>
      </c>
      <c r="J28" s="302" t="s">
        <v>728</v>
      </c>
      <c r="K28" s="317" t="s">
        <v>798</v>
      </c>
      <c r="L28" s="317" t="s">
        <v>814</v>
      </c>
      <c r="M28" s="317" t="s">
        <v>798</v>
      </c>
      <c r="N28" s="317" t="s">
        <v>798</v>
      </c>
      <c r="O28" s="302" t="s">
        <v>912</v>
      </c>
      <c r="P28" s="375">
        <v>52730</v>
      </c>
    </row>
    <row r="29" spans="1:21" s="315" customFormat="1" ht="31.5" x14ac:dyDescent="0.25">
      <c r="A29" s="310">
        <v>18</v>
      </c>
      <c r="B29" s="311">
        <v>43857</v>
      </c>
      <c r="C29" s="318" t="s">
        <v>766</v>
      </c>
      <c r="D29" s="360" t="s">
        <v>926</v>
      </c>
      <c r="E29" s="327" t="s">
        <v>922</v>
      </c>
      <c r="F29" s="372" t="s">
        <v>923</v>
      </c>
      <c r="G29" s="441">
        <v>5017.2</v>
      </c>
      <c r="H29" s="329" t="s">
        <v>617</v>
      </c>
      <c r="I29" s="339" t="s">
        <v>697</v>
      </c>
      <c r="J29" s="302" t="s">
        <v>803</v>
      </c>
      <c r="K29" s="317" t="s">
        <v>798</v>
      </c>
      <c r="L29" s="317" t="s">
        <v>826</v>
      </c>
      <c r="M29" s="317" t="s">
        <v>798</v>
      </c>
      <c r="N29" s="317" t="s">
        <v>798</v>
      </c>
      <c r="O29" s="302" t="s">
        <v>748</v>
      </c>
      <c r="P29" s="375">
        <v>5017.2</v>
      </c>
    </row>
    <row r="30" spans="1:21" s="315" customFormat="1" ht="31.5" x14ac:dyDescent="0.25">
      <c r="A30" s="310">
        <v>19</v>
      </c>
      <c r="B30" s="311">
        <v>43859</v>
      </c>
      <c r="C30" s="318" t="s">
        <v>802</v>
      </c>
      <c r="D30" s="327" t="s">
        <v>864</v>
      </c>
      <c r="E30" s="327" t="s">
        <v>867</v>
      </c>
      <c r="F30" s="372" t="s">
        <v>865</v>
      </c>
      <c r="G30" s="441">
        <v>78732.73</v>
      </c>
      <c r="H30" s="317" t="s">
        <v>866</v>
      </c>
      <c r="I30" s="339" t="s">
        <v>697</v>
      </c>
      <c r="J30" s="301" t="s">
        <v>729</v>
      </c>
      <c r="K30" s="317" t="s">
        <v>798</v>
      </c>
      <c r="L30" s="317" t="s">
        <v>835</v>
      </c>
      <c r="M30" s="317" t="s">
        <v>798</v>
      </c>
      <c r="N30" s="317" t="s">
        <v>798</v>
      </c>
      <c r="O30" s="302" t="s">
        <v>748</v>
      </c>
      <c r="P30" s="375">
        <f>48722.37+1240+14697.81+14072.55</f>
        <v>78732.73</v>
      </c>
    </row>
    <row r="31" spans="1:21" s="315" customFormat="1" ht="43.5" customHeight="1" x14ac:dyDescent="0.25">
      <c r="A31" s="407">
        <v>20</v>
      </c>
      <c r="B31" s="408">
        <v>43861</v>
      </c>
      <c r="C31" s="409" t="s">
        <v>773</v>
      </c>
      <c r="D31" s="410" t="s">
        <v>733</v>
      </c>
      <c r="E31" s="410" t="s">
        <v>734</v>
      </c>
      <c r="F31" s="411" t="s">
        <v>739</v>
      </c>
      <c r="G31" s="441">
        <v>124331.16</v>
      </c>
      <c r="H31" s="412" t="s">
        <v>617</v>
      </c>
      <c r="I31" s="409" t="s">
        <v>763</v>
      </c>
      <c r="J31" s="410" t="s">
        <v>732</v>
      </c>
      <c r="K31" s="412" t="s">
        <v>843</v>
      </c>
      <c r="L31" s="412" t="s">
        <v>798</v>
      </c>
      <c r="M31" s="412" t="s">
        <v>798</v>
      </c>
      <c r="N31" s="412" t="s">
        <v>798</v>
      </c>
      <c r="O31" s="410"/>
      <c r="P31" s="413">
        <v>58077.19</v>
      </c>
    </row>
    <row r="32" spans="1:21" s="315" customFormat="1" ht="45.75" customHeight="1" x14ac:dyDescent="0.25">
      <c r="A32" s="310">
        <v>21</v>
      </c>
      <c r="B32" s="311">
        <v>43868</v>
      </c>
      <c r="C32" s="318" t="s">
        <v>828</v>
      </c>
      <c r="D32" s="302" t="s">
        <v>830</v>
      </c>
      <c r="E32" s="302" t="s">
        <v>827</v>
      </c>
      <c r="F32" s="352" t="s">
        <v>831</v>
      </c>
      <c r="G32" s="441">
        <v>30000</v>
      </c>
      <c r="H32" s="317" t="s">
        <v>627</v>
      </c>
      <c r="I32" s="348" t="s">
        <v>829</v>
      </c>
      <c r="J32" s="302" t="s">
        <v>803</v>
      </c>
      <c r="K32" s="317" t="s">
        <v>834</v>
      </c>
      <c r="L32" s="317" t="s">
        <v>798</v>
      </c>
      <c r="M32" s="317" t="s">
        <v>798</v>
      </c>
      <c r="N32" s="317" t="s">
        <v>798</v>
      </c>
      <c r="O32" s="302" t="s">
        <v>748</v>
      </c>
      <c r="P32" s="375">
        <f>30000</f>
        <v>30000</v>
      </c>
    </row>
    <row r="33" spans="1:20" s="306" customFormat="1" ht="41.25" customHeight="1" x14ac:dyDescent="0.25">
      <c r="A33" s="310">
        <v>22</v>
      </c>
      <c r="B33" s="371">
        <v>43874</v>
      </c>
      <c r="C33" s="366" t="s">
        <v>832</v>
      </c>
      <c r="D33" s="302" t="s">
        <v>924</v>
      </c>
      <c r="E33" s="302" t="s">
        <v>925</v>
      </c>
      <c r="F33" s="352" t="s">
        <v>929</v>
      </c>
      <c r="G33" s="441">
        <v>30000</v>
      </c>
      <c r="H33" s="317" t="s">
        <v>848</v>
      </c>
      <c r="I33" s="318" t="s">
        <v>697</v>
      </c>
      <c r="J33" s="302" t="s">
        <v>803</v>
      </c>
      <c r="K33" s="317" t="s">
        <v>798</v>
      </c>
      <c r="L33" s="317" t="s">
        <v>836</v>
      </c>
      <c r="M33" s="317" t="s">
        <v>798</v>
      </c>
      <c r="N33" s="317" t="s">
        <v>798</v>
      </c>
      <c r="O33" s="302" t="s">
        <v>912</v>
      </c>
      <c r="P33" s="375">
        <v>30000</v>
      </c>
    </row>
    <row r="34" spans="1:20" s="315" customFormat="1" ht="63" customHeight="1" x14ac:dyDescent="0.25">
      <c r="A34" s="310">
        <v>23</v>
      </c>
      <c r="B34" s="316">
        <v>43833</v>
      </c>
      <c r="C34" s="340">
        <v>1665075333</v>
      </c>
      <c r="D34" s="308" t="s">
        <v>851</v>
      </c>
      <c r="E34" s="308" t="s">
        <v>852</v>
      </c>
      <c r="F34" s="352" t="s">
        <v>853</v>
      </c>
      <c r="G34" s="441">
        <v>34938.79</v>
      </c>
      <c r="H34" s="317" t="s">
        <v>617</v>
      </c>
      <c r="I34" s="339" t="s">
        <v>697</v>
      </c>
      <c r="J34" s="302" t="s">
        <v>728</v>
      </c>
      <c r="K34" s="317"/>
      <c r="L34" s="317"/>
      <c r="M34" s="317" t="s">
        <v>798</v>
      </c>
      <c r="N34" s="317" t="s">
        <v>798</v>
      </c>
      <c r="O34" s="302" t="s">
        <v>912</v>
      </c>
      <c r="P34" s="375">
        <v>34938.79</v>
      </c>
    </row>
    <row r="35" spans="1:20" s="315" customFormat="1" ht="42" customHeight="1" x14ac:dyDescent="0.25">
      <c r="A35" s="310">
        <v>24</v>
      </c>
      <c r="B35" s="311">
        <v>43872</v>
      </c>
      <c r="C35" s="342" t="s">
        <v>854</v>
      </c>
      <c r="D35" s="302" t="s">
        <v>855</v>
      </c>
      <c r="E35" s="302" t="s">
        <v>856</v>
      </c>
      <c r="F35" s="352" t="s">
        <v>739</v>
      </c>
      <c r="G35" s="441">
        <v>1500</v>
      </c>
      <c r="H35" s="317" t="s">
        <v>617</v>
      </c>
      <c r="I35" s="339" t="s">
        <v>697</v>
      </c>
      <c r="J35" s="302" t="s">
        <v>728</v>
      </c>
      <c r="K35" s="317"/>
      <c r="L35" s="317"/>
      <c r="M35" s="317" t="s">
        <v>798</v>
      </c>
      <c r="N35" s="317" t="s">
        <v>798</v>
      </c>
      <c r="O35" s="302" t="s">
        <v>748</v>
      </c>
      <c r="P35" s="375">
        <f>1500</f>
        <v>1500</v>
      </c>
    </row>
    <row r="36" spans="1:20" s="315" customFormat="1" ht="72.75" customHeight="1" x14ac:dyDescent="0.25">
      <c r="A36" s="310">
        <v>25</v>
      </c>
      <c r="B36" s="311">
        <v>43875</v>
      </c>
      <c r="C36" s="318" t="s">
        <v>857</v>
      </c>
      <c r="D36" s="302" t="s">
        <v>927</v>
      </c>
      <c r="E36" s="302" t="s">
        <v>408</v>
      </c>
      <c r="F36" s="352" t="s">
        <v>928</v>
      </c>
      <c r="G36" s="441">
        <v>10000</v>
      </c>
      <c r="H36" s="313" t="s">
        <v>617</v>
      </c>
      <c r="I36" s="339" t="s">
        <v>697</v>
      </c>
      <c r="J36" s="301" t="s">
        <v>729</v>
      </c>
      <c r="K36" s="317" t="s">
        <v>798</v>
      </c>
      <c r="L36" s="317" t="s">
        <v>875</v>
      </c>
      <c r="M36" s="317" t="s">
        <v>798</v>
      </c>
      <c r="N36" s="317" t="s">
        <v>798</v>
      </c>
      <c r="O36" s="302" t="s">
        <v>972</v>
      </c>
      <c r="P36" s="375">
        <f>800</f>
        <v>800</v>
      </c>
    </row>
    <row r="37" spans="1:20" s="315" customFormat="1" ht="39.75" customHeight="1" x14ac:dyDescent="0.25">
      <c r="A37" s="359">
        <v>26</v>
      </c>
      <c r="B37" s="326">
        <v>43886</v>
      </c>
      <c r="C37" s="362" t="s">
        <v>860</v>
      </c>
      <c r="D37" s="327" t="s">
        <v>861</v>
      </c>
      <c r="E37" s="327" t="s">
        <v>406</v>
      </c>
      <c r="F37" s="372" t="s">
        <v>862</v>
      </c>
      <c r="G37" s="441">
        <v>99900</v>
      </c>
      <c r="H37" s="332" t="s">
        <v>742</v>
      </c>
      <c r="I37" s="348" t="s">
        <v>697</v>
      </c>
      <c r="J37" s="262" t="s">
        <v>863</v>
      </c>
      <c r="K37" s="329" t="s">
        <v>798</v>
      </c>
      <c r="L37" s="329" t="s">
        <v>859</v>
      </c>
      <c r="M37" s="329" t="s">
        <v>798</v>
      </c>
      <c r="N37" s="329" t="s">
        <v>798</v>
      </c>
      <c r="O37" s="327"/>
      <c r="P37" s="378">
        <f>27000+44900</f>
        <v>71900</v>
      </c>
      <c r="Q37" s="315">
        <v>28000</v>
      </c>
    </row>
    <row r="38" spans="1:20" s="306" customFormat="1" ht="40.5" customHeight="1" x14ac:dyDescent="0.25">
      <c r="A38" s="310">
        <v>27</v>
      </c>
      <c r="B38" s="311">
        <v>43903</v>
      </c>
      <c r="C38" s="318" t="s">
        <v>881</v>
      </c>
      <c r="D38" s="302" t="s">
        <v>882</v>
      </c>
      <c r="E38" s="302" t="s">
        <v>883</v>
      </c>
      <c r="F38" s="352" t="s">
        <v>884</v>
      </c>
      <c r="G38" s="441">
        <v>10000</v>
      </c>
      <c r="H38" s="317" t="s">
        <v>627</v>
      </c>
      <c r="I38" s="348" t="s">
        <v>829</v>
      </c>
      <c r="J38" s="301" t="s">
        <v>803</v>
      </c>
      <c r="K38" s="317" t="s">
        <v>798</v>
      </c>
      <c r="L38" s="317" t="s">
        <v>885</v>
      </c>
      <c r="M38" s="317" t="s">
        <v>798</v>
      </c>
      <c r="N38" s="317" t="s">
        <v>798</v>
      </c>
      <c r="O38" s="302" t="s">
        <v>748</v>
      </c>
      <c r="P38" s="375">
        <f>10000</f>
        <v>10000</v>
      </c>
    </row>
    <row r="39" spans="1:20" s="306" customFormat="1" ht="35.25" customHeight="1" x14ac:dyDescent="0.25">
      <c r="A39" s="310">
        <v>28</v>
      </c>
      <c r="B39" s="311">
        <v>43902</v>
      </c>
      <c r="C39" s="396">
        <v>98400521</v>
      </c>
      <c r="D39" s="302" t="s">
        <v>892</v>
      </c>
      <c r="E39" s="302" t="s">
        <v>392</v>
      </c>
      <c r="F39" s="352" t="s">
        <v>930</v>
      </c>
      <c r="G39" s="441">
        <v>7770</v>
      </c>
      <c r="H39" s="317" t="s">
        <v>617</v>
      </c>
      <c r="I39" s="339" t="s">
        <v>697</v>
      </c>
      <c r="J39" s="301" t="s">
        <v>863</v>
      </c>
      <c r="K39" s="317" t="s">
        <v>798</v>
      </c>
      <c r="L39" s="317" t="s">
        <v>903</v>
      </c>
      <c r="M39" s="317" t="s">
        <v>798</v>
      </c>
      <c r="N39" s="317" t="s">
        <v>798</v>
      </c>
      <c r="O39" s="302" t="s">
        <v>748</v>
      </c>
      <c r="P39" s="375">
        <f>2037+5733</f>
        <v>7770</v>
      </c>
    </row>
    <row r="40" spans="1:20" s="306" customFormat="1" ht="86.25" customHeight="1" x14ac:dyDescent="0.25">
      <c r="A40" s="310">
        <v>29</v>
      </c>
      <c r="B40" s="311">
        <v>43914</v>
      </c>
      <c r="C40" s="395" t="s">
        <v>899</v>
      </c>
      <c r="D40" s="302" t="s">
        <v>901</v>
      </c>
      <c r="E40" s="302" t="s">
        <v>408</v>
      </c>
      <c r="F40" s="352" t="s">
        <v>796</v>
      </c>
      <c r="G40" s="441">
        <v>10850</v>
      </c>
      <c r="H40" s="317" t="s">
        <v>617</v>
      </c>
      <c r="I40" s="339" t="s">
        <v>697</v>
      </c>
      <c r="J40" s="301" t="s">
        <v>729</v>
      </c>
      <c r="K40" s="317" t="s">
        <v>798</v>
      </c>
      <c r="L40" s="317" t="s">
        <v>904</v>
      </c>
      <c r="M40" s="317" t="s">
        <v>798</v>
      </c>
      <c r="N40" s="317" t="s">
        <v>798</v>
      </c>
      <c r="O40" s="302" t="s">
        <v>748</v>
      </c>
      <c r="P40" s="375">
        <f>2950+4900+3000</f>
        <v>10850</v>
      </c>
    </row>
    <row r="41" spans="1:20" s="306" customFormat="1" ht="38.25" customHeight="1" x14ac:dyDescent="0.25">
      <c r="A41" s="310">
        <v>30</v>
      </c>
      <c r="B41" s="311">
        <v>43916</v>
      </c>
      <c r="C41" s="339" t="s">
        <v>900</v>
      </c>
      <c r="D41" s="302" t="s">
        <v>902</v>
      </c>
      <c r="E41" s="302" t="s">
        <v>408</v>
      </c>
      <c r="F41" s="352" t="s">
        <v>796</v>
      </c>
      <c r="G41" s="441">
        <v>3600</v>
      </c>
      <c r="H41" s="313" t="s">
        <v>617</v>
      </c>
      <c r="I41" s="339" t="s">
        <v>697</v>
      </c>
      <c r="J41" s="301" t="s">
        <v>729</v>
      </c>
      <c r="K41" s="317" t="s">
        <v>798</v>
      </c>
      <c r="L41" s="317" t="s">
        <v>905</v>
      </c>
      <c r="M41" s="317" t="s">
        <v>798</v>
      </c>
      <c r="N41" s="317" t="s">
        <v>798</v>
      </c>
      <c r="O41" s="302" t="s">
        <v>748</v>
      </c>
      <c r="P41" s="375">
        <f>3600</f>
        <v>3600</v>
      </c>
    </row>
    <row r="42" spans="1:20" s="306" customFormat="1" ht="38.25" customHeight="1" x14ac:dyDescent="0.25">
      <c r="A42" s="310"/>
      <c r="B42" s="311"/>
      <c r="C42" s="339"/>
      <c r="D42" s="302"/>
      <c r="E42" s="302"/>
      <c r="F42" s="352"/>
      <c r="G42" s="441">
        <f>SUM(G9:G41)</f>
        <v>1345157.3399999999</v>
      </c>
      <c r="H42" s="313"/>
      <c r="I42" s="339"/>
      <c r="J42" s="301"/>
      <c r="K42" s="317"/>
      <c r="L42" s="317"/>
      <c r="M42" s="317"/>
      <c r="N42" s="317"/>
      <c r="O42" s="302"/>
      <c r="P42" s="375"/>
    </row>
    <row r="43" spans="1:20" s="394" customFormat="1" ht="38.25" customHeight="1" x14ac:dyDescent="0.25">
      <c r="A43" s="385"/>
      <c r="B43" s="386"/>
      <c r="C43" s="387"/>
      <c r="D43" s="389"/>
      <c r="E43" s="389"/>
      <c r="F43" s="390"/>
      <c r="G43" s="445">
        <f>SUM(G9:G41)</f>
        <v>1345157.3399999999</v>
      </c>
      <c r="H43" s="391"/>
      <c r="I43" s="387"/>
      <c r="J43" s="388"/>
      <c r="K43" s="392"/>
      <c r="L43" s="392"/>
      <c r="M43" s="392"/>
      <c r="N43" s="392"/>
      <c r="O43" s="389"/>
      <c r="P43" s="393"/>
    </row>
    <row r="44" spans="1:20" s="315" customFormat="1" ht="33.75" customHeight="1" x14ac:dyDescent="0.25">
      <c r="A44" s="310">
        <v>31</v>
      </c>
      <c r="B44" s="316">
        <v>43924</v>
      </c>
      <c r="C44" s="340" t="s">
        <v>906</v>
      </c>
      <c r="D44" s="302" t="s">
        <v>570</v>
      </c>
      <c r="E44" s="302" t="s">
        <v>738</v>
      </c>
      <c r="F44" s="352" t="s">
        <v>931</v>
      </c>
      <c r="G44" s="446" t="s">
        <v>907</v>
      </c>
      <c r="H44" s="317" t="s">
        <v>617</v>
      </c>
      <c r="I44" s="339" t="s">
        <v>697</v>
      </c>
      <c r="J44" s="301" t="s">
        <v>728</v>
      </c>
      <c r="K44" s="317" t="s">
        <v>798</v>
      </c>
      <c r="L44" s="317" t="s">
        <v>908</v>
      </c>
      <c r="M44" s="317" t="s">
        <v>798</v>
      </c>
      <c r="N44" s="317" t="s">
        <v>798</v>
      </c>
      <c r="O44" s="302" t="s">
        <v>748</v>
      </c>
      <c r="P44" s="375">
        <f>6934.64</f>
        <v>6934.64</v>
      </c>
    </row>
    <row r="45" spans="1:20" s="315" customFormat="1" ht="39" customHeight="1" x14ac:dyDescent="0.25">
      <c r="A45" s="310">
        <v>32</v>
      </c>
      <c r="B45" s="311">
        <v>43929</v>
      </c>
      <c r="C45" s="318" t="s">
        <v>910</v>
      </c>
      <c r="D45" s="314" t="s">
        <v>909</v>
      </c>
      <c r="E45" s="314" t="s">
        <v>734</v>
      </c>
      <c r="F45" s="353" t="s">
        <v>911</v>
      </c>
      <c r="G45" s="447">
        <v>1200</v>
      </c>
      <c r="H45" s="313" t="s">
        <v>617</v>
      </c>
      <c r="I45" s="318" t="s">
        <v>697</v>
      </c>
      <c r="J45" s="314" t="s">
        <v>732</v>
      </c>
      <c r="K45" s="317" t="s">
        <v>798</v>
      </c>
      <c r="L45" s="313" t="s">
        <v>950</v>
      </c>
      <c r="M45" s="317" t="s">
        <v>798</v>
      </c>
      <c r="N45" s="317" t="s">
        <v>798</v>
      </c>
      <c r="O45" s="302" t="s">
        <v>912</v>
      </c>
      <c r="P45" s="375">
        <f>1200</f>
        <v>1200</v>
      </c>
      <c r="Q45" s="321"/>
    </row>
    <row r="46" spans="1:20" s="315" customFormat="1" ht="66.75" customHeight="1" x14ac:dyDescent="0.25">
      <c r="A46" s="310">
        <v>33</v>
      </c>
      <c r="B46" s="326">
        <v>43948</v>
      </c>
      <c r="C46" s="362" t="s">
        <v>948</v>
      </c>
      <c r="D46" s="327" t="s">
        <v>946</v>
      </c>
      <c r="E46" s="327" t="s">
        <v>795</v>
      </c>
      <c r="F46" s="372" t="s">
        <v>945</v>
      </c>
      <c r="G46" s="446">
        <v>33816</v>
      </c>
      <c r="H46" s="348" t="s">
        <v>618</v>
      </c>
      <c r="I46" s="318" t="s">
        <v>697</v>
      </c>
      <c r="J46" s="348" t="s">
        <v>752</v>
      </c>
      <c r="K46" s="317" t="s">
        <v>798</v>
      </c>
      <c r="L46" s="348" t="s">
        <v>798</v>
      </c>
      <c r="M46" s="348" t="s">
        <v>1004</v>
      </c>
      <c r="N46" s="329" t="s">
        <v>798</v>
      </c>
      <c r="O46" s="348" t="s">
        <v>949</v>
      </c>
      <c r="P46" s="378">
        <f>2818+2818+2818</f>
        <v>8454</v>
      </c>
    </row>
    <row r="47" spans="1:20" s="404" customFormat="1" ht="44.25" customHeight="1" x14ac:dyDescent="0.2">
      <c r="A47" s="359">
        <v>34</v>
      </c>
      <c r="B47" s="400">
        <v>43990</v>
      </c>
      <c r="C47" s="401" t="s">
        <v>955</v>
      </c>
      <c r="D47" s="331" t="s">
        <v>957</v>
      </c>
      <c r="E47" s="359" t="s">
        <v>962</v>
      </c>
      <c r="F47" s="400">
        <v>44043</v>
      </c>
      <c r="G47" s="448">
        <v>17120</v>
      </c>
      <c r="H47" s="318" t="s">
        <v>617</v>
      </c>
      <c r="I47" s="318" t="s">
        <v>697</v>
      </c>
      <c r="J47" s="348" t="s">
        <v>968</v>
      </c>
      <c r="K47" s="339" t="s">
        <v>798</v>
      </c>
      <c r="L47" s="365" t="s">
        <v>951</v>
      </c>
      <c r="M47" s="348" t="s">
        <v>798</v>
      </c>
      <c r="N47" s="348" t="s">
        <v>798</v>
      </c>
      <c r="O47" s="333"/>
      <c r="P47" s="349"/>
      <c r="T47" s="405"/>
    </row>
    <row r="48" spans="1:20" s="306" customFormat="1" ht="59.25" customHeight="1" x14ac:dyDescent="0.25">
      <c r="A48" s="310">
        <v>35</v>
      </c>
      <c r="B48" s="322">
        <v>43990</v>
      </c>
      <c r="C48" s="318" t="s">
        <v>956</v>
      </c>
      <c r="D48" s="314" t="s">
        <v>902</v>
      </c>
      <c r="E48" s="314" t="s">
        <v>967</v>
      </c>
      <c r="F48" s="357">
        <v>44012</v>
      </c>
      <c r="G48" s="447">
        <v>3110</v>
      </c>
      <c r="H48" s="313" t="s">
        <v>617</v>
      </c>
      <c r="I48" s="318" t="s">
        <v>806</v>
      </c>
      <c r="J48" s="348" t="s">
        <v>968</v>
      </c>
      <c r="K48" s="317" t="s">
        <v>798</v>
      </c>
      <c r="L48" s="313" t="s">
        <v>952</v>
      </c>
      <c r="M48" s="329" t="s">
        <v>798</v>
      </c>
      <c r="N48" s="329" t="s">
        <v>798</v>
      </c>
      <c r="O48" s="302"/>
      <c r="P48" s="375"/>
    </row>
    <row r="49" spans="1:19" s="315" customFormat="1" ht="39.75" customHeight="1" x14ac:dyDescent="0.25">
      <c r="A49" s="310">
        <v>36</v>
      </c>
      <c r="B49" s="320">
        <v>44000</v>
      </c>
      <c r="C49" s="318" t="s">
        <v>969</v>
      </c>
      <c r="D49" s="314" t="s">
        <v>974</v>
      </c>
      <c r="E49" s="314" t="s">
        <v>975</v>
      </c>
      <c r="F49" s="356">
        <v>43983</v>
      </c>
      <c r="G49" s="447">
        <v>15200</v>
      </c>
      <c r="H49" s="313" t="s">
        <v>617</v>
      </c>
      <c r="I49" s="318" t="s">
        <v>806</v>
      </c>
      <c r="J49" s="406" t="s">
        <v>729</v>
      </c>
      <c r="K49" s="317" t="s">
        <v>798</v>
      </c>
      <c r="L49" s="313" t="s">
        <v>970</v>
      </c>
      <c r="M49" s="329" t="s">
        <v>798</v>
      </c>
      <c r="N49" s="329" t="s">
        <v>798</v>
      </c>
      <c r="O49" s="302"/>
      <c r="P49" s="375"/>
    </row>
    <row r="50" spans="1:19" s="306" customFormat="1" ht="33.75" customHeight="1" x14ac:dyDescent="0.25">
      <c r="A50" s="310">
        <v>37</v>
      </c>
      <c r="B50" s="311">
        <v>44015</v>
      </c>
      <c r="C50" s="318" t="s">
        <v>976</v>
      </c>
      <c r="D50" s="327" t="s">
        <v>864</v>
      </c>
      <c r="E50" s="302" t="s">
        <v>867</v>
      </c>
      <c r="F50" s="356">
        <v>44013</v>
      </c>
      <c r="G50" s="446">
        <v>24234.46</v>
      </c>
      <c r="H50" s="317" t="s">
        <v>617</v>
      </c>
      <c r="I50" s="339" t="s">
        <v>697</v>
      </c>
      <c r="J50" s="406" t="s">
        <v>729</v>
      </c>
      <c r="K50" s="317" t="s">
        <v>798</v>
      </c>
      <c r="L50" s="313" t="s">
        <v>977</v>
      </c>
      <c r="M50" s="329" t="s">
        <v>798</v>
      </c>
      <c r="N50" s="329" t="s">
        <v>798</v>
      </c>
      <c r="O50" s="302"/>
      <c r="P50" s="375"/>
    </row>
    <row r="51" spans="1:19" s="306" customFormat="1" ht="45" customHeight="1" x14ac:dyDescent="0.25">
      <c r="A51" s="310">
        <v>38</v>
      </c>
      <c r="B51" s="316">
        <v>44013</v>
      </c>
      <c r="C51" s="318" t="s">
        <v>986</v>
      </c>
      <c r="D51" s="302" t="s">
        <v>769</v>
      </c>
      <c r="E51" s="301" t="s">
        <v>770</v>
      </c>
      <c r="F51" s="320">
        <v>44196</v>
      </c>
      <c r="G51" s="441">
        <v>162500</v>
      </c>
      <c r="H51" s="309" t="s">
        <v>801</v>
      </c>
      <c r="I51" s="339" t="s">
        <v>806</v>
      </c>
      <c r="J51" s="330" t="s">
        <v>752</v>
      </c>
      <c r="K51" s="317" t="s">
        <v>798</v>
      </c>
      <c r="L51" s="335" t="s">
        <v>987</v>
      </c>
      <c r="M51" s="329" t="s">
        <v>798</v>
      </c>
      <c r="N51" s="329" t="s">
        <v>798</v>
      </c>
      <c r="O51" s="302" t="s">
        <v>988</v>
      </c>
      <c r="P51" s="375"/>
    </row>
    <row r="52" spans="1:19" s="306" customFormat="1" ht="42" customHeight="1" x14ac:dyDescent="0.25">
      <c r="A52" s="310">
        <v>39</v>
      </c>
      <c r="B52" s="316">
        <v>44076</v>
      </c>
      <c r="C52" s="398" t="s">
        <v>989</v>
      </c>
      <c r="D52" s="416" t="s">
        <v>990</v>
      </c>
      <c r="E52" s="314" t="s">
        <v>922</v>
      </c>
      <c r="F52" s="352" t="s">
        <v>991</v>
      </c>
      <c r="G52" s="447">
        <v>2400</v>
      </c>
      <c r="H52" s="317" t="s">
        <v>992</v>
      </c>
      <c r="I52" s="339" t="s">
        <v>806</v>
      </c>
      <c r="J52" s="330" t="s">
        <v>752</v>
      </c>
      <c r="K52" s="317" t="s">
        <v>798</v>
      </c>
      <c r="L52" s="317" t="s">
        <v>993</v>
      </c>
      <c r="M52" s="317" t="s">
        <v>798</v>
      </c>
      <c r="N52" s="317" t="s">
        <v>798</v>
      </c>
      <c r="O52" s="302" t="s">
        <v>912</v>
      </c>
      <c r="P52" s="375">
        <v>2400</v>
      </c>
    </row>
    <row r="53" spans="1:19" s="324" customFormat="1" ht="47.25" customHeight="1" x14ac:dyDescent="0.25">
      <c r="A53" s="310">
        <v>40</v>
      </c>
      <c r="B53" s="316">
        <v>44084</v>
      </c>
      <c r="C53" s="398" t="s">
        <v>994</v>
      </c>
      <c r="D53" s="302" t="s">
        <v>995</v>
      </c>
      <c r="E53" s="323" t="s">
        <v>996</v>
      </c>
      <c r="F53" s="352" t="s">
        <v>1008</v>
      </c>
      <c r="G53" s="446">
        <v>15000</v>
      </c>
      <c r="H53" s="313" t="s">
        <v>998</v>
      </c>
      <c r="I53" s="339" t="s">
        <v>806</v>
      </c>
      <c r="J53" s="301" t="s">
        <v>1007</v>
      </c>
      <c r="K53" s="317" t="s">
        <v>798</v>
      </c>
      <c r="L53" s="317" t="s">
        <v>997</v>
      </c>
      <c r="M53" s="317" t="s">
        <v>798</v>
      </c>
      <c r="N53" s="317" t="s">
        <v>798</v>
      </c>
      <c r="O53" s="302" t="s">
        <v>1009</v>
      </c>
      <c r="P53" s="375"/>
    </row>
    <row r="54" spans="1:19" s="324" customFormat="1" ht="47.25" customHeight="1" x14ac:dyDescent="0.25">
      <c r="A54" s="310">
        <v>41</v>
      </c>
      <c r="B54" s="316">
        <v>44091</v>
      </c>
      <c r="C54" s="344" t="s">
        <v>1000</v>
      </c>
      <c r="D54" s="314" t="s">
        <v>1001</v>
      </c>
      <c r="E54" s="302" t="s">
        <v>1002</v>
      </c>
      <c r="F54" s="352" t="s">
        <v>1010</v>
      </c>
      <c r="G54" s="446">
        <v>2538</v>
      </c>
      <c r="H54" s="313" t="s">
        <v>1006</v>
      </c>
      <c r="I54" s="339" t="s">
        <v>806</v>
      </c>
      <c r="J54" s="301" t="s">
        <v>752</v>
      </c>
      <c r="K54" s="317" t="s">
        <v>798</v>
      </c>
      <c r="L54" s="317" t="s">
        <v>798</v>
      </c>
      <c r="M54" s="317" t="s">
        <v>1005</v>
      </c>
      <c r="N54" s="317" t="s">
        <v>798</v>
      </c>
      <c r="O54" s="301" t="s">
        <v>1011</v>
      </c>
      <c r="P54" s="375">
        <v>2538</v>
      </c>
    </row>
    <row r="55" spans="1:19" s="324" customFormat="1" ht="36" customHeight="1" x14ac:dyDescent="0.25">
      <c r="A55" s="310">
        <v>42</v>
      </c>
      <c r="B55" s="311">
        <v>44105</v>
      </c>
      <c r="C55" s="342">
        <v>389538726</v>
      </c>
      <c r="D55" s="302" t="s">
        <v>1013</v>
      </c>
      <c r="E55" s="302" t="s">
        <v>1054</v>
      </c>
      <c r="F55" s="352" t="s">
        <v>739</v>
      </c>
      <c r="G55" s="446">
        <v>10250</v>
      </c>
      <c r="H55" s="317" t="s">
        <v>998</v>
      </c>
      <c r="I55" s="339" t="s">
        <v>806</v>
      </c>
      <c r="J55" s="302" t="s">
        <v>1120</v>
      </c>
      <c r="K55" s="317" t="s">
        <v>798</v>
      </c>
      <c r="L55" s="317" t="s">
        <v>1012</v>
      </c>
      <c r="M55" s="317" t="s">
        <v>798</v>
      </c>
      <c r="N55" s="317" t="s">
        <v>798</v>
      </c>
      <c r="O55" s="301"/>
      <c r="P55" s="375"/>
    </row>
    <row r="56" spans="1:19" s="324" customFormat="1" ht="42.75" customHeight="1" x14ac:dyDescent="0.25">
      <c r="A56" s="310">
        <v>43</v>
      </c>
      <c r="B56" s="311">
        <v>44130</v>
      </c>
      <c r="C56" s="318" t="s">
        <v>1053</v>
      </c>
      <c r="D56" s="314" t="s">
        <v>1118</v>
      </c>
      <c r="E56" s="302" t="s">
        <v>867</v>
      </c>
      <c r="F56" s="352" t="s">
        <v>1125</v>
      </c>
      <c r="G56" s="446">
        <v>13941.59</v>
      </c>
      <c r="H56" s="317" t="s">
        <v>1119</v>
      </c>
      <c r="I56" s="339" t="s">
        <v>806</v>
      </c>
      <c r="J56" s="301" t="s">
        <v>729</v>
      </c>
      <c r="K56" s="317" t="s">
        <v>798</v>
      </c>
      <c r="L56" s="474" t="s">
        <v>1055</v>
      </c>
      <c r="M56" s="474" t="s">
        <v>1128</v>
      </c>
      <c r="N56" s="317" t="s">
        <v>798</v>
      </c>
      <c r="O56" s="301" t="s">
        <v>1126</v>
      </c>
      <c r="P56" s="375">
        <v>13941.59</v>
      </c>
    </row>
    <row r="57" spans="1:19" s="324" customFormat="1" ht="42.75" customHeight="1" x14ac:dyDescent="0.25">
      <c r="A57" s="310">
        <v>44</v>
      </c>
      <c r="B57" s="311">
        <v>44173</v>
      </c>
      <c r="C57" s="318" t="s">
        <v>1124</v>
      </c>
      <c r="D57" s="314" t="s">
        <v>1118</v>
      </c>
      <c r="E57" s="302" t="s">
        <v>867</v>
      </c>
      <c r="F57" s="352" t="s">
        <v>1127</v>
      </c>
      <c r="G57" s="446">
        <v>39065.279999999999</v>
      </c>
      <c r="H57" s="313" t="s">
        <v>1119</v>
      </c>
      <c r="I57" s="339" t="s">
        <v>806</v>
      </c>
      <c r="J57" s="301" t="s">
        <v>729</v>
      </c>
      <c r="K57" s="317" t="s">
        <v>798</v>
      </c>
      <c r="L57" s="474" t="s">
        <v>1135</v>
      </c>
      <c r="M57" s="474" t="s">
        <v>1129</v>
      </c>
      <c r="N57" s="317" t="s">
        <v>798</v>
      </c>
      <c r="O57" s="301" t="s">
        <v>912</v>
      </c>
      <c r="P57" s="375">
        <f>3950+15005.59+15469.69+4640</f>
        <v>39065.279999999999</v>
      </c>
    </row>
    <row r="58" spans="1:19" s="324" customFormat="1" ht="37.5" customHeight="1" x14ac:dyDescent="0.25">
      <c r="A58" s="333">
        <v>45</v>
      </c>
      <c r="B58" s="361">
        <v>44173</v>
      </c>
      <c r="C58" s="370">
        <v>11131</v>
      </c>
      <c r="D58" s="361" t="s">
        <v>1130</v>
      </c>
      <c r="E58" s="361" t="s">
        <v>479</v>
      </c>
      <c r="F58" s="361">
        <v>44185</v>
      </c>
      <c r="G58" s="481">
        <v>5600</v>
      </c>
      <c r="H58" s="370" t="s">
        <v>1131</v>
      </c>
      <c r="I58" s="348" t="s">
        <v>806</v>
      </c>
      <c r="J58" s="301"/>
      <c r="K58" s="317" t="s">
        <v>798</v>
      </c>
      <c r="L58" s="317" t="s">
        <v>798</v>
      </c>
      <c r="M58" s="474" t="s">
        <v>1132</v>
      </c>
      <c r="N58" s="329"/>
      <c r="O58" s="262" t="s">
        <v>912</v>
      </c>
      <c r="P58" s="378">
        <v>5600</v>
      </c>
      <c r="S58" s="325"/>
    </row>
    <row r="59" spans="1:19" s="324" customFormat="1" ht="37.5" customHeight="1" x14ac:dyDescent="0.25">
      <c r="A59" s="333">
        <v>46</v>
      </c>
      <c r="B59" s="400">
        <v>44183</v>
      </c>
      <c r="C59" s="401" t="s">
        <v>1134</v>
      </c>
      <c r="D59" s="314" t="s">
        <v>1118</v>
      </c>
      <c r="E59" s="302" t="s">
        <v>867</v>
      </c>
      <c r="F59" s="361"/>
      <c r="G59" s="481">
        <v>82754.600000000006</v>
      </c>
      <c r="H59" s="365" t="s">
        <v>1119</v>
      </c>
      <c r="I59" s="365" t="s">
        <v>806</v>
      </c>
      <c r="J59" s="301" t="s">
        <v>729</v>
      </c>
      <c r="K59" s="317"/>
      <c r="L59" s="317" t="s">
        <v>1136</v>
      </c>
      <c r="M59" s="474" t="s">
        <v>1132</v>
      </c>
      <c r="N59" s="329"/>
      <c r="O59" s="262"/>
      <c r="P59" s="378"/>
      <c r="S59" s="325"/>
    </row>
    <row r="60" spans="1:19" s="324" customFormat="1" ht="37.5" customHeight="1" x14ac:dyDescent="0.25">
      <c r="A60" s="333">
        <v>47</v>
      </c>
      <c r="B60" s="400">
        <v>44183</v>
      </c>
      <c r="C60" s="401" t="s">
        <v>1138</v>
      </c>
      <c r="D60" s="314" t="s">
        <v>1139</v>
      </c>
      <c r="E60" s="302" t="s">
        <v>975</v>
      </c>
      <c r="F60" s="361"/>
      <c r="G60" s="481">
        <v>17000</v>
      </c>
      <c r="H60" s="365"/>
      <c r="I60" s="365"/>
      <c r="J60" s="301" t="s">
        <v>729</v>
      </c>
      <c r="K60" s="317"/>
      <c r="L60" s="317" t="s">
        <v>1140</v>
      </c>
      <c r="M60" s="474"/>
      <c r="N60" s="329"/>
      <c r="O60" s="262"/>
      <c r="P60" s="378"/>
      <c r="S60" s="325"/>
    </row>
    <row r="61" spans="1:19" s="324" customFormat="1" ht="37.5" customHeight="1" x14ac:dyDescent="0.25">
      <c r="A61" s="307"/>
      <c r="B61" s="322"/>
      <c r="C61" s="475"/>
      <c r="D61" s="322"/>
      <c r="E61" s="320"/>
      <c r="F61" s="320"/>
      <c r="G61" s="482">
        <f>SUM(G45:G60)</f>
        <v>445729.92999999993</v>
      </c>
      <c r="H61" s="475"/>
      <c r="I61" s="318"/>
      <c r="J61" s="301"/>
      <c r="K61" s="317"/>
      <c r="L61" s="317"/>
      <c r="M61" s="317"/>
      <c r="N61" s="317"/>
      <c r="O61" s="301"/>
      <c r="P61" s="375"/>
      <c r="S61" s="325"/>
    </row>
    <row r="62" spans="1:19" s="324" customFormat="1" ht="37.5" customHeight="1" x14ac:dyDescent="0.25">
      <c r="A62" s="307"/>
      <c r="B62" s="484"/>
      <c r="C62" s="485"/>
      <c r="D62" s="486"/>
      <c r="E62" s="487"/>
      <c r="F62" s="487"/>
      <c r="G62" s="488"/>
      <c r="H62" s="489"/>
      <c r="I62" s="318"/>
      <c r="J62" s="301"/>
      <c r="K62" s="317"/>
      <c r="L62" s="317"/>
      <c r="M62" s="317"/>
      <c r="N62" s="317"/>
      <c r="O62" s="301"/>
      <c r="P62" s="375"/>
      <c r="S62" s="325"/>
    </row>
    <row r="63" spans="1:19" s="324" customFormat="1" ht="37.5" customHeight="1" x14ac:dyDescent="0.25">
      <c r="A63" s="476"/>
      <c r="B63" s="615">
        <v>4640</v>
      </c>
      <c r="C63" s="616"/>
      <c r="D63" s="616"/>
      <c r="E63" s="616"/>
      <c r="F63" s="616"/>
      <c r="G63" s="616"/>
      <c r="H63" s="617"/>
      <c r="I63" s="477"/>
      <c r="J63" s="478"/>
      <c r="K63" s="479"/>
      <c r="L63" s="479"/>
      <c r="M63" s="479"/>
      <c r="N63" s="479"/>
      <c r="O63" s="478"/>
      <c r="P63" s="480"/>
      <c r="S63" s="325"/>
    </row>
    <row r="64" spans="1:19" ht="68.25" customHeight="1" x14ac:dyDescent="0.25">
      <c r="A64" s="307">
        <v>1</v>
      </c>
      <c r="B64" s="419">
        <v>43845</v>
      </c>
      <c r="C64" s="420" t="s">
        <v>181</v>
      </c>
      <c r="D64" s="421" t="s">
        <v>1016</v>
      </c>
      <c r="E64" s="422" t="s">
        <v>1056</v>
      </c>
      <c r="F64" s="423" t="s">
        <v>1017</v>
      </c>
      <c r="G64" s="449">
        <v>301</v>
      </c>
      <c r="H64" s="424"/>
      <c r="I64" s="424" t="s">
        <v>1057</v>
      </c>
      <c r="J64" s="302"/>
      <c r="K64" s="317"/>
      <c r="L64" s="317"/>
      <c r="M64" s="317"/>
      <c r="N64" s="317"/>
      <c r="O64" s="301"/>
      <c r="P64" s="375"/>
    </row>
    <row r="65" spans="1:18" ht="51.75" customHeight="1" x14ac:dyDescent="0.2">
      <c r="A65" s="307">
        <v>2</v>
      </c>
      <c r="B65" s="419">
        <v>43845</v>
      </c>
      <c r="C65" s="420" t="s">
        <v>181</v>
      </c>
      <c r="D65" s="422" t="s">
        <v>1058</v>
      </c>
      <c r="E65" s="422" t="s">
        <v>1059</v>
      </c>
      <c r="F65" s="423" t="s">
        <v>1017</v>
      </c>
      <c r="G65" s="449">
        <v>700</v>
      </c>
      <c r="H65" s="424" t="s">
        <v>618</v>
      </c>
      <c r="I65" s="424" t="s">
        <v>1057</v>
      </c>
      <c r="J65" s="301"/>
      <c r="K65" s="317"/>
      <c r="L65" s="317" t="s">
        <v>1137</v>
      </c>
      <c r="M65" s="317"/>
      <c r="N65" s="317"/>
      <c r="O65" s="301"/>
      <c r="P65" s="302"/>
    </row>
    <row r="66" spans="1:18" ht="56.25" customHeight="1" x14ac:dyDescent="0.2">
      <c r="A66" s="307">
        <v>3</v>
      </c>
      <c r="B66" s="419">
        <v>43846</v>
      </c>
      <c r="C66" s="420" t="s">
        <v>181</v>
      </c>
      <c r="D66" s="422" t="s">
        <v>1060</v>
      </c>
      <c r="E66" s="422" t="s">
        <v>1061</v>
      </c>
      <c r="F66" s="423" t="s">
        <v>1062</v>
      </c>
      <c r="G66" s="449">
        <v>3220</v>
      </c>
      <c r="H66" s="425"/>
      <c r="I66" s="425" t="s">
        <v>1057</v>
      </c>
      <c r="J66" s="301"/>
      <c r="K66" s="317"/>
      <c r="L66" s="317"/>
      <c r="M66" s="317"/>
      <c r="N66" s="317"/>
      <c r="O66" s="301"/>
      <c r="P66" s="302"/>
    </row>
    <row r="67" spans="1:18" s="324" customFormat="1" ht="45.75" customHeight="1" x14ac:dyDescent="0.2">
      <c r="A67" s="307">
        <v>4</v>
      </c>
      <c r="B67" s="419">
        <v>43850</v>
      </c>
      <c r="C67" s="420" t="s">
        <v>181</v>
      </c>
      <c r="D67" s="422" t="s">
        <v>1014</v>
      </c>
      <c r="E67" s="422" t="s">
        <v>1063</v>
      </c>
      <c r="F67" s="423" t="s">
        <v>1015</v>
      </c>
      <c r="G67" s="449">
        <v>200</v>
      </c>
      <c r="H67" s="424"/>
      <c r="I67" s="424" t="s">
        <v>1057</v>
      </c>
      <c r="J67" s="302"/>
      <c r="K67" s="317"/>
      <c r="L67" s="317"/>
      <c r="M67" s="317"/>
      <c r="N67" s="317"/>
      <c r="O67" s="301"/>
      <c r="P67" s="302"/>
    </row>
    <row r="68" spans="1:18" s="324" customFormat="1" ht="45.75" customHeight="1" x14ac:dyDescent="0.2">
      <c r="A68" s="307">
        <v>5</v>
      </c>
      <c r="B68" s="419">
        <v>43850</v>
      </c>
      <c r="C68" s="420" t="s">
        <v>181</v>
      </c>
      <c r="D68" s="422" t="s">
        <v>1064</v>
      </c>
      <c r="E68" s="422" t="s">
        <v>1065</v>
      </c>
      <c r="F68" s="423" t="s">
        <v>1015</v>
      </c>
      <c r="G68" s="449">
        <v>1330</v>
      </c>
      <c r="H68" s="424"/>
      <c r="I68" s="424" t="s">
        <v>1057</v>
      </c>
      <c r="J68" s="302"/>
      <c r="K68" s="317"/>
      <c r="L68" s="317"/>
      <c r="M68" s="317"/>
      <c r="N68" s="317"/>
      <c r="O68" s="301"/>
      <c r="P68" s="302"/>
    </row>
    <row r="69" spans="1:18" ht="45.75" customHeight="1" x14ac:dyDescent="0.2">
      <c r="A69" s="307">
        <v>6</v>
      </c>
      <c r="B69" s="419">
        <v>43866</v>
      </c>
      <c r="C69" s="420" t="s">
        <v>181</v>
      </c>
      <c r="D69" s="422" t="s">
        <v>1019</v>
      </c>
      <c r="E69" s="422" t="s">
        <v>1066</v>
      </c>
      <c r="F69" s="423" t="s">
        <v>1018</v>
      </c>
      <c r="G69" s="449">
        <v>935.6</v>
      </c>
      <c r="H69" s="425"/>
      <c r="I69" s="425" t="s">
        <v>1057</v>
      </c>
      <c r="J69" s="302"/>
      <c r="K69" s="317"/>
      <c r="L69" s="317"/>
      <c r="M69" s="317"/>
      <c r="N69" s="317"/>
      <c r="O69" s="301"/>
      <c r="P69" s="302"/>
    </row>
    <row r="70" spans="1:18" ht="45.75" customHeight="1" x14ac:dyDescent="0.2">
      <c r="A70" s="307">
        <v>7</v>
      </c>
      <c r="B70" s="419">
        <v>43871</v>
      </c>
      <c r="C70" s="420" t="s">
        <v>181</v>
      </c>
      <c r="D70" s="422" t="s">
        <v>1020</v>
      </c>
      <c r="E70" s="422" t="s">
        <v>1067</v>
      </c>
      <c r="F70" s="423" t="s">
        <v>1021</v>
      </c>
      <c r="G70" s="449">
        <v>460</v>
      </c>
      <c r="H70" s="425"/>
      <c r="I70" s="425" t="s">
        <v>1057</v>
      </c>
      <c r="J70" s="302"/>
      <c r="K70" s="317"/>
      <c r="L70" s="317"/>
      <c r="M70" s="317"/>
      <c r="N70" s="317"/>
      <c r="O70" s="301"/>
      <c r="P70" s="302"/>
    </row>
    <row r="71" spans="1:18" s="324" customFormat="1" ht="45.75" customHeight="1" x14ac:dyDescent="0.2">
      <c r="A71" s="307">
        <v>8</v>
      </c>
      <c r="B71" s="419">
        <v>43872</v>
      </c>
      <c r="C71" s="420" t="s">
        <v>181</v>
      </c>
      <c r="D71" s="422" t="s">
        <v>1040</v>
      </c>
      <c r="E71" s="422" t="s">
        <v>1068</v>
      </c>
      <c r="F71" s="423" t="s">
        <v>1041</v>
      </c>
      <c r="G71" s="449">
        <v>455</v>
      </c>
      <c r="H71" s="425"/>
      <c r="I71" s="425" t="s">
        <v>1057</v>
      </c>
      <c r="J71" s="302"/>
      <c r="K71" s="317"/>
      <c r="L71" s="317"/>
      <c r="M71" s="317"/>
      <c r="N71" s="317"/>
      <c r="O71" s="301"/>
      <c r="P71" s="302"/>
    </row>
    <row r="72" spans="1:18" s="324" customFormat="1" ht="45.75" customHeight="1" x14ac:dyDescent="0.2">
      <c r="A72" s="307">
        <v>9</v>
      </c>
      <c r="B72" s="419">
        <v>43878</v>
      </c>
      <c r="C72" s="420" t="s">
        <v>181</v>
      </c>
      <c r="D72" s="422" t="s">
        <v>1042</v>
      </c>
      <c r="E72" s="422" t="s">
        <v>1069</v>
      </c>
      <c r="F72" s="423" t="s">
        <v>1043</v>
      </c>
      <c r="G72" s="449">
        <v>1063</v>
      </c>
      <c r="H72" s="425"/>
      <c r="I72" s="425" t="s">
        <v>1057</v>
      </c>
      <c r="J72" s="302"/>
      <c r="K72" s="317"/>
      <c r="L72" s="317"/>
      <c r="M72" s="317"/>
      <c r="N72" s="317"/>
      <c r="O72" s="301"/>
      <c r="P72" s="302"/>
    </row>
    <row r="73" spans="1:18" ht="45.75" customHeight="1" x14ac:dyDescent="0.2">
      <c r="A73" s="307">
        <v>10</v>
      </c>
      <c r="B73" s="419">
        <v>43882</v>
      </c>
      <c r="C73" s="420" t="s">
        <v>181</v>
      </c>
      <c r="D73" s="422" t="s">
        <v>1019</v>
      </c>
      <c r="E73" s="422" t="s">
        <v>1070</v>
      </c>
      <c r="F73" s="423" t="s">
        <v>1037</v>
      </c>
      <c r="G73" s="449">
        <v>184</v>
      </c>
      <c r="H73" s="425"/>
      <c r="I73" s="425" t="s">
        <v>1057</v>
      </c>
      <c r="J73" s="302"/>
      <c r="K73" s="317"/>
      <c r="L73" s="317"/>
      <c r="M73" s="317"/>
      <c r="N73" s="317"/>
      <c r="O73" s="301"/>
      <c r="P73" s="302"/>
    </row>
    <row r="74" spans="1:18" ht="48" customHeight="1" x14ac:dyDescent="0.2">
      <c r="A74" s="307">
        <v>11</v>
      </c>
      <c r="B74" s="419">
        <v>43893</v>
      </c>
      <c r="C74" s="420" t="s">
        <v>181</v>
      </c>
      <c r="D74" s="422" t="s">
        <v>1019</v>
      </c>
      <c r="E74" s="422" t="s">
        <v>1066</v>
      </c>
      <c r="F74" s="423" t="s">
        <v>1071</v>
      </c>
      <c r="G74" s="449">
        <v>1000</v>
      </c>
      <c r="H74" s="424"/>
      <c r="I74" s="424" t="s">
        <v>1057</v>
      </c>
      <c r="J74" s="302"/>
      <c r="K74" s="317"/>
      <c r="L74" s="317"/>
      <c r="M74" s="317"/>
      <c r="N74" s="317"/>
      <c r="O74" s="301"/>
      <c r="P74" s="302"/>
    </row>
    <row r="75" spans="1:18" s="324" customFormat="1" ht="45.75" customHeight="1" x14ac:dyDescent="0.2">
      <c r="A75" s="307">
        <v>12</v>
      </c>
      <c r="B75" s="419">
        <v>43893</v>
      </c>
      <c r="C75" s="420" t="s">
        <v>181</v>
      </c>
      <c r="D75" s="422" t="s">
        <v>1035</v>
      </c>
      <c r="E75" s="422" t="s">
        <v>1072</v>
      </c>
      <c r="F75" s="423" t="s">
        <v>1036</v>
      </c>
      <c r="G75" s="449">
        <v>430</v>
      </c>
      <c r="H75" s="424"/>
      <c r="I75" s="424" t="s">
        <v>1057</v>
      </c>
      <c r="J75" s="302"/>
      <c r="K75" s="317"/>
      <c r="L75" s="317"/>
      <c r="M75" s="317"/>
      <c r="N75" s="317"/>
      <c r="O75" s="301"/>
      <c r="P75" s="302"/>
    </row>
    <row r="76" spans="1:18" s="324" customFormat="1" ht="45.75" customHeight="1" x14ac:dyDescent="0.2">
      <c r="A76" s="307">
        <v>13</v>
      </c>
      <c r="B76" s="419">
        <v>43900</v>
      </c>
      <c r="C76" s="420" t="s">
        <v>181</v>
      </c>
      <c r="D76" s="422" t="s">
        <v>1026</v>
      </c>
      <c r="E76" s="422" t="s">
        <v>1073</v>
      </c>
      <c r="F76" s="423" t="s">
        <v>1027</v>
      </c>
      <c r="G76" s="449">
        <v>195</v>
      </c>
      <c r="H76" s="424"/>
      <c r="I76" s="424" t="s">
        <v>1057</v>
      </c>
      <c r="J76" s="302"/>
      <c r="K76" s="317"/>
      <c r="L76" s="317"/>
      <c r="M76" s="317"/>
      <c r="N76" s="317"/>
      <c r="O76" s="302"/>
      <c r="P76" s="302"/>
      <c r="Q76" s="315"/>
      <c r="R76" s="315"/>
    </row>
    <row r="77" spans="1:18" ht="45.75" customHeight="1" x14ac:dyDescent="0.2">
      <c r="A77" s="307">
        <v>14</v>
      </c>
      <c r="B77" s="419">
        <v>43900</v>
      </c>
      <c r="C77" s="420" t="s">
        <v>181</v>
      </c>
      <c r="D77" s="422" t="s">
        <v>1032</v>
      </c>
      <c r="E77" s="422" t="s">
        <v>1061</v>
      </c>
      <c r="F77" s="423" t="s">
        <v>1033</v>
      </c>
      <c r="G77" s="449">
        <v>1610</v>
      </c>
      <c r="H77" s="425"/>
      <c r="I77" s="425" t="s">
        <v>1057</v>
      </c>
      <c r="J77" s="302"/>
      <c r="K77" s="317"/>
      <c r="L77" s="317"/>
      <c r="M77" s="317"/>
      <c r="N77" s="317"/>
      <c r="O77" s="301"/>
      <c r="P77" s="302"/>
    </row>
    <row r="78" spans="1:18" s="324" customFormat="1" ht="45.75" customHeight="1" x14ac:dyDescent="0.2">
      <c r="A78" s="307">
        <v>15</v>
      </c>
      <c r="B78" s="419">
        <v>43902</v>
      </c>
      <c r="C78" s="420" t="s">
        <v>181</v>
      </c>
      <c r="D78" s="422" t="s">
        <v>1029</v>
      </c>
      <c r="E78" s="422" t="s">
        <v>1074</v>
      </c>
      <c r="F78" s="423" t="s">
        <v>1030</v>
      </c>
      <c r="G78" s="449">
        <v>156</v>
      </c>
      <c r="H78" s="425"/>
      <c r="I78" s="425" t="s">
        <v>1057</v>
      </c>
      <c r="J78" s="302"/>
      <c r="K78" s="317"/>
      <c r="L78" s="317"/>
      <c r="M78" s="317"/>
      <c r="N78" s="317"/>
      <c r="O78" s="301"/>
      <c r="P78" s="302"/>
    </row>
    <row r="79" spans="1:18" s="324" customFormat="1" ht="63.75" customHeight="1" x14ac:dyDescent="0.2">
      <c r="A79" s="307">
        <v>16</v>
      </c>
      <c r="B79" s="419">
        <v>43903</v>
      </c>
      <c r="C79" s="420" t="s">
        <v>181</v>
      </c>
      <c r="D79" s="422" t="s">
        <v>1019</v>
      </c>
      <c r="E79" s="422" t="s">
        <v>1066</v>
      </c>
      <c r="F79" s="423" t="s">
        <v>1075</v>
      </c>
      <c r="G79" s="449">
        <v>32.5</v>
      </c>
      <c r="H79" s="425"/>
      <c r="I79" s="425" t="s">
        <v>1057</v>
      </c>
      <c r="J79" s="302"/>
      <c r="K79" s="317"/>
      <c r="L79" s="317"/>
      <c r="M79" s="317"/>
      <c r="N79" s="317"/>
      <c r="O79" s="301"/>
      <c r="P79" s="302"/>
    </row>
    <row r="80" spans="1:18" s="324" customFormat="1" ht="45.75" customHeight="1" x14ac:dyDescent="0.2">
      <c r="A80" s="307">
        <v>17</v>
      </c>
      <c r="B80" s="419">
        <v>43906</v>
      </c>
      <c r="C80" s="420" t="s">
        <v>181</v>
      </c>
      <c r="D80" s="422" t="s">
        <v>1031</v>
      </c>
      <c r="E80" s="422" t="s">
        <v>1076</v>
      </c>
      <c r="F80" s="423" t="s">
        <v>930</v>
      </c>
      <c r="G80" s="449">
        <v>705</v>
      </c>
      <c r="H80" s="425"/>
      <c r="I80" s="425" t="s">
        <v>1057</v>
      </c>
      <c r="J80" s="302"/>
      <c r="K80" s="317"/>
      <c r="L80" s="317"/>
      <c r="M80" s="317"/>
      <c r="N80" s="317"/>
      <c r="O80" s="301"/>
      <c r="P80" s="302"/>
    </row>
    <row r="81" spans="1:16" s="324" customFormat="1" ht="45.75" customHeight="1" x14ac:dyDescent="0.2">
      <c r="A81" s="307">
        <v>18</v>
      </c>
      <c r="B81" s="419">
        <v>43907</v>
      </c>
      <c r="C81" s="420" t="s">
        <v>181</v>
      </c>
      <c r="D81" s="422" t="s">
        <v>1028</v>
      </c>
      <c r="E81" s="422" t="s">
        <v>1076</v>
      </c>
      <c r="F81" s="423" t="s">
        <v>1023</v>
      </c>
      <c r="G81" s="449">
        <v>280</v>
      </c>
      <c r="H81" s="425"/>
      <c r="I81" s="425" t="s">
        <v>1057</v>
      </c>
      <c r="J81" s="302"/>
      <c r="K81" s="317"/>
      <c r="L81" s="317"/>
      <c r="M81" s="317"/>
      <c r="N81" s="317"/>
      <c r="O81" s="301"/>
      <c r="P81" s="302"/>
    </row>
    <row r="82" spans="1:16" s="324" customFormat="1" ht="45.75" customHeight="1" x14ac:dyDescent="0.2">
      <c r="A82" s="307">
        <v>19</v>
      </c>
      <c r="B82" s="419">
        <v>43907</v>
      </c>
      <c r="C82" s="420" t="s">
        <v>181</v>
      </c>
      <c r="D82" s="422" t="s">
        <v>1025</v>
      </c>
      <c r="E82" s="422" t="s">
        <v>1077</v>
      </c>
      <c r="F82" s="423" t="s">
        <v>1023</v>
      </c>
      <c r="G82" s="449">
        <v>550</v>
      </c>
      <c r="H82" s="425"/>
      <c r="I82" s="425" t="s">
        <v>1057</v>
      </c>
      <c r="J82" s="302"/>
      <c r="K82" s="317"/>
      <c r="L82" s="317"/>
      <c r="M82" s="317"/>
      <c r="N82" s="317"/>
      <c r="O82" s="301"/>
      <c r="P82" s="302"/>
    </row>
    <row r="83" spans="1:16" ht="45.75" customHeight="1" x14ac:dyDescent="0.2">
      <c r="A83" s="307">
        <v>20</v>
      </c>
      <c r="B83" s="419">
        <v>43908</v>
      </c>
      <c r="C83" s="420" t="s">
        <v>181</v>
      </c>
      <c r="D83" s="422" t="s">
        <v>1034</v>
      </c>
      <c r="E83" s="422" t="s">
        <v>1078</v>
      </c>
      <c r="F83" s="423" t="s">
        <v>1024</v>
      </c>
      <c r="G83" s="449">
        <v>65.599999999999994</v>
      </c>
      <c r="H83" s="424"/>
      <c r="I83" s="424" t="s">
        <v>1057</v>
      </c>
      <c r="J83" s="302"/>
      <c r="K83" s="317"/>
      <c r="L83" s="317"/>
      <c r="M83" s="317"/>
      <c r="N83" s="317"/>
      <c r="O83" s="301"/>
      <c r="P83" s="302"/>
    </row>
    <row r="84" spans="1:16" ht="45.75" customHeight="1" x14ac:dyDescent="0.2">
      <c r="A84" s="307">
        <v>21</v>
      </c>
      <c r="B84" s="419">
        <v>43909</v>
      </c>
      <c r="C84" s="420" t="s">
        <v>181</v>
      </c>
      <c r="D84" s="422" t="s">
        <v>1058</v>
      </c>
      <c r="E84" s="422" t="s">
        <v>1059</v>
      </c>
      <c r="F84" s="423" t="s">
        <v>1079</v>
      </c>
      <c r="G84" s="449">
        <v>700</v>
      </c>
      <c r="H84" s="425" t="s">
        <v>618</v>
      </c>
      <c r="I84" s="425" t="s">
        <v>1057</v>
      </c>
      <c r="J84" s="327"/>
      <c r="K84" s="329"/>
      <c r="L84" s="329"/>
      <c r="M84" s="329"/>
      <c r="N84" s="329"/>
      <c r="O84" s="330"/>
      <c r="P84" s="309"/>
    </row>
    <row r="85" spans="1:16" ht="45.75" customHeight="1" x14ac:dyDescent="0.2">
      <c r="A85" s="307">
        <v>22</v>
      </c>
      <c r="B85" s="419">
        <v>43941</v>
      </c>
      <c r="C85" s="420" t="s">
        <v>181</v>
      </c>
      <c r="D85" s="422" t="s">
        <v>1058</v>
      </c>
      <c r="E85" s="422" t="s">
        <v>1059</v>
      </c>
      <c r="F85" s="423" t="s">
        <v>1080</v>
      </c>
      <c r="G85" s="449">
        <v>700</v>
      </c>
      <c r="H85" s="425" t="s">
        <v>618</v>
      </c>
      <c r="I85" s="425" t="s">
        <v>1057</v>
      </c>
      <c r="J85" s="327"/>
      <c r="K85" s="329"/>
      <c r="L85" s="329"/>
      <c r="M85" s="329"/>
      <c r="N85" s="329"/>
      <c r="O85" s="330"/>
      <c r="P85" s="309"/>
    </row>
    <row r="86" spans="1:16" ht="45.75" customHeight="1" x14ac:dyDescent="0.2">
      <c r="A86" s="307">
        <v>23</v>
      </c>
      <c r="B86" s="419">
        <v>43942</v>
      </c>
      <c r="C86" s="420" t="s">
        <v>181</v>
      </c>
      <c r="D86" s="422" t="s">
        <v>1022</v>
      </c>
      <c r="E86" s="422" t="s">
        <v>1081</v>
      </c>
      <c r="F86" s="423" t="s">
        <v>1038</v>
      </c>
      <c r="G86" s="449">
        <v>688</v>
      </c>
      <c r="H86" s="424"/>
      <c r="I86" s="424" t="s">
        <v>1057</v>
      </c>
      <c r="J86" s="327"/>
      <c r="K86" s="329"/>
      <c r="L86" s="329"/>
      <c r="M86" s="329"/>
      <c r="N86" s="329"/>
      <c r="O86" s="330"/>
      <c r="P86" s="309"/>
    </row>
    <row r="87" spans="1:16" ht="37.5" customHeight="1" x14ac:dyDescent="0.2">
      <c r="A87" s="307">
        <v>24</v>
      </c>
      <c r="B87" s="419">
        <v>43900</v>
      </c>
      <c r="C87" s="420" t="s">
        <v>181</v>
      </c>
      <c r="D87" s="422" t="s">
        <v>1082</v>
      </c>
      <c r="E87" s="422" t="s">
        <v>1066</v>
      </c>
      <c r="F87" s="423" t="s">
        <v>1027</v>
      </c>
      <c r="G87" s="449">
        <v>193.6</v>
      </c>
      <c r="H87" s="425"/>
      <c r="I87" s="425" t="s">
        <v>1057</v>
      </c>
      <c r="J87" s="262"/>
      <c r="K87" s="329"/>
      <c r="L87" s="329"/>
      <c r="M87" s="329"/>
      <c r="N87" s="329"/>
      <c r="O87" s="330"/>
      <c r="P87" s="309"/>
    </row>
    <row r="88" spans="1:16" ht="43.5" customHeight="1" x14ac:dyDescent="0.2">
      <c r="A88" s="307">
        <v>25</v>
      </c>
      <c r="B88" s="419">
        <v>43943</v>
      </c>
      <c r="C88" s="420" t="s">
        <v>181</v>
      </c>
      <c r="D88" s="421" t="s">
        <v>1022</v>
      </c>
      <c r="E88" s="422" t="s">
        <v>1083</v>
      </c>
      <c r="F88" s="423" t="s">
        <v>1039</v>
      </c>
      <c r="G88" s="449">
        <v>688.2</v>
      </c>
      <c r="H88" s="425"/>
      <c r="I88" s="425" t="s">
        <v>1057</v>
      </c>
      <c r="J88" s="262"/>
      <c r="K88" s="329"/>
      <c r="L88" s="329"/>
      <c r="M88" s="329"/>
      <c r="N88" s="329"/>
      <c r="O88" s="330"/>
      <c r="P88" s="309"/>
    </row>
    <row r="89" spans="1:16" s="324" customFormat="1" ht="42" customHeight="1" x14ac:dyDescent="0.2">
      <c r="A89" s="307">
        <v>26</v>
      </c>
      <c r="B89" s="419">
        <v>43969</v>
      </c>
      <c r="C89" s="420" t="s">
        <v>181</v>
      </c>
      <c r="D89" s="421" t="s">
        <v>1022</v>
      </c>
      <c r="E89" s="422" t="s">
        <v>1084</v>
      </c>
      <c r="F89" s="423" t="s">
        <v>1052</v>
      </c>
      <c r="G89" s="449">
        <v>224</v>
      </c>
      <c r="H89" s="424"/>
      <c r="I89" s="424" t="s">
        <v>1057</v>
      </c>
      <c r="J89" s="262"/>
      <c r="K89" s="329"/>
      <c r="L89" s="329"/>
      <c r="M89" s="329"/>
      <c r="N89" s="329"/>
      <c r="O89" s="262"/>
      <c r="P89" s="327"/>
    </row>
    <row r="90" spans="1:16" s="324" customFormat="1" ht="42" customHeight="1" x14ac:dyDescent="0.2">
      <c r="A90" s="307">
        <v>27</v>
      </c>
      <c r="B90" s="419">
        <v>43970</v>
      </c>
      <c r="C90" s="420" t="s">
        <v>181</v>
      </c>
      <c r="D90" s="421" t="s">
        <v>1085</v>
      </c>
      <c r="E90" s="422" t="s">
        <v>1086</v>
      </c>
      <c r="F90" s="423" t="s">
        <v>1051</v>
      </c>
      <c r="G90" s="449">
        <v>4635</v>
      </c>
      <c r="H90" s="425"/>
      <c r="I90" s="425" t="s">
        <v>1057</v>
      </c>
      <c r="J90" s="262"/>
      <c r="K90" s="329"/>
      <c r="L90" s="329"/>
      <c r="M90" s="329"/>
      <c r="N90" s="329"/>
      <c r="O90" s="262"/>
      <c r="P90" s="327"/>
    </row>
    <row r="91" spans="1:16" s="324" customFormat="1" ht="42" customHeight="1" x14ac:dyDescent="0.2">
      <c r="A91" s="307">
        <v>28</v>
      </c>
      <c r="B91" s="419">
        <v>43972</v>
      </c>
      <c r="C91" s="420" t="s">
        <v>181</v>
      </c>
      <c r="D91" s="422" t="s">
        <v>1020</v>
      </c>
      <c r="E91" s="422" t="s">
        <v>1067</v>
      </c>
      <c r="F91" s="423" t="s">
        <v>1021</v>
      </c>
      <c r="G91" s="449">
        <v>460</v>
      </c>
      <c r="H91" s="425"/>
      <c r="I91" s="425" t="s">
        <v>1057</v>
      </c>
      <c r="J91" s="334"/>
      <c r="K91" s="369"/>
      <c r="L91" s="369"/>
      <c r="M91" s="369"/>
      <c r="N91" s="369"/>
      <c r="O91" s="262"/>
      <c r="P91" s="327"/>
    </row>
    <row r="92" spans="1:16" ht="51" customHeight="1" x14ac:dyDescent="0.2">
      <c r="A92" s="307">
        <v>29</v>
      </c>
      <c r="B92" s="419">
        <v>43973</v>
      </c>
      <c r="C92" s="420" t="s">
        <v>181</v>
      </c>
      <c r="D92" s="421" t="s">
        <v>1087</v>
      </c>
      <c r="E92" s="422" t="s">
        <v>1088</v>
      </c>
      <c r="F92" s="423" t="s">
        <v>1089</v>
      </c>
      <c r="G92" s="449">
        <v>2760</v>
      </c>
      <c r="H92" s="425"/>
      <c r="I92" s="425" t="s">
        <v>1057</v>
      </c>
      <c r="J92" s="328"/>
      <c r="K92" s="329"/>
      <c r="L92" s="329"/>
      <c r="M92" s="329"/>
      <c r="N92" s="329"/>
      <c r="O92" s="330"/>
      <c r="P92" s="309"/>
    </row>
    <row r="93" spans="1:16" ht="30" x14ac:dyDescent="0.2">
      <c r="A93" s="307">
        <v>30</v>
      </c>
      <c r="B93" s="419">
        <v>43978</v>
      </c>
      <c r="C93" s="420" t="s">
        <v>181</v>
      </c>
      <c r="D93" s="421" t="s">
        <v>1047</v>
      </c>
      <c r="E93" s="422" t="s">
        <v>1090</v>
      </c>
      <c r="F93" s="423" t="s">
        <v>1048</v>
      </c>
      <c r="G93" s="449">
        <v>163</v>
      </c>
      <c r="H93" s="424"/>
      <c r="I93" s="424" t="s">
        <v>1057</v>
      </c>
      <c r="J93" s="330"/>
      <c r="K93" s="335"/>
      <c r="L93" s="335"/>
      <c r="M93" s="335"/>
      <c r="N93" s="335"/>
      <c r="O93" s="330"/>
      <c r="P93" s="309"/>
    </row>
    <row r="94" spans="1:16" ht="30" x14ac:dyDescent="0.2">
      <c r="A94" s="307">
        <v>31</v>
      </c>
      <c r="B94" s="419">
        <v>43979</v>
      </c>
      <c r="C94" s="420" t="s">
        <v>181</v>
      </c>
      <c r="D94" s="422" t="s">
        <v>1058</v>
      </c>
      <c r="E94" s="422" t="s">
        <v>1059</v>
      </c>
      <c r="F94" s="423" t="s">
        <v>1091</v>
      </c>
      <c r="G94" s="449">
        <v>700</v>
      </c>
      <c r="H94" s="424" t="s">
        <v>618</v>
      </c>
      <c r="I94" s="424" t="s">
        <v>1057</v>
      </c>
      <c r="J94" s="330"/>
      <c r="K94" s="335"/>
      <c r="L94" s="335"/>
      <c r="M94" s="335"/>
      <c r="N94" s="335"/>
      <c r="O94" s="330"/>
      <c r="P94" s="309"/>
    </row>
    <row r="95" spans="1:16" ht="30" x14ac:dyDescent="0.2">
      <c r="A95" s="307">
        <v>32</v>
      </c>
      <c r="B95" s="419">
        <v>43980</v>
      </c>
      <c r="C95" s="420" t="s">
        <v>181</v>
      </c>
      <c r="D95" s="421" t="s">
        <v>1049</v>
      </c>
      <c r="E95" s="422" t="s">
        <v>1092</v>
      </c>
      <c r="F95" s="423" t="s">
        <v>1050</v>
      </c>
      <c r="G95" s="449">
        <v>789</v>
      </c>
      <c r="H95" s="425"/>
      <c r="I95" s="425" t="s">
        <v>1057</v>
      </c>
      <c r="J95" s="330"/>
      <c r="K95" s="335"/>
      <c r="L95" s="335"/>
      <c r="M95" s="335"/>
      <c r="N95" s="335"/>
      <c r="O95" s="330"/>
      <c r="P95" s="309"/>
    </row>
    <row r="96" spans="1:16" ht="30" x14ac:dyDescent="0.2">
      <c r="A96" s="307">
        <v>33</v>
      </c>
      <c r="B96" s="419">
        <v>43990</v>
      </c>
      <c r="C96" s="420" t="s">
        <v>181</v>
      </c>
      <c r="D96" s="426" t="s">
        <v>1022</v>
      </c>
      <c r="E96" s="427" t="s">
        <v>1093</v>
      </c>
      <c r="F96" s="423" t="s">
        <v>1094</v>
      </c>
      <c r="G96" s="449">
        <v>550.79999999999995</v>
      </c>
      <c r="H96" s="424"/>
      <c r="I96" s="424" t="s">
        <v>1057</v>
      </c>
    </row>
    <row r="97" spans="1:9" ht="30" x14ac:dyDescent="0.2">
      <c r="A97" s="307">
        <v>34</v>
      </c>
      <c r="B97" s="419">
        <v>43993</v>
      </c>
      <c r="C97" s="420" t="s">
        <v>181</v>
      </c>
      <c r="D97" s="421" t="s">
        <v>1064</v>
      </c>
      <c r="E97" s="422" t="s">
        <v>1095</v>
      </c>
      <c r="F97" s="423" t="s">
        <v>1096</v>
      </c>
      <c r="G97" s="449">
        <v>1200</v>
      </c>
      <c r="H97" s="424"/>
      <c r="I97" s="424" t="s">
        <v>1057</v>
      </c>
    </row>
    <row r="98" spans="1:9" ht="30" x14ac:dyDescent="0.2">
      <c r="A98" s="307">
        <v>35</v>
      </c>
      <c r="B98" s="428">
        <v>44003</v>
      </c>
      <c r="C98" s="420" t="s">
        <v>181</v>
      </c>
      <c r="D98" s="429" t="s">
        <v>1044</v>
      </c>
      <c r="E98" s="430" t="s">
        <v>1097</v>
      </c>
      <c r="F98" s="431" t="s">
        <v>1045</v>
      </c>
      <c r="G98" s="450">
        <v>122</v>
      </c>
      <c r="H98" s="425"/>
      <c r="I98" s="425" t="s">
        <v>1057</v>
      </c>
    </row>
    <row r="99" spans="1:9" ht="30" x14ac:dyDescent="0.2">
      <c r="A99" s="307">
        <v>36</v>
      </c>
      <c r="B99" s="428">
        <v>44014</v>
      </c>
      <c r="C99" s="420" t="s">
        <v>181</v>
      </c>
      <c r="D99" s="426" t="s">
        <v>1022</v>
      </c>
      <c r="E99" s="427" t="s">
        <v>1093</v>
      </c>
      <c r="F99" s="431" t="s">
        <v>1098</v>
      </c>
      <c r="G99" s="450">
        <v>208</v>
      </c>
      <c r="H99" s="424"/>
      <c r="I99" s="424" t="s">
        <v>1057</v>
      </c>
    </row>
    <row r="100" spans="1:9" ht="30" x14ac:dyDescent="0.2">
      <c r="A100" s="307">
        <v>37</v>
      </c>
      <c r="B100" s="428">
        <v>44015</v>
      </c>
      <c r="C100" s="420" t="s">
        <v>181</v>
      </c>
      <c r="D100" s="426" t="s">
        <v>1022</v>
      </c>
      <c r="E100" s="427" t="s">
        <v>1093</v>
      </c>
      <c r="F100" s="431" t="s">
        <v>1099</v>
      </c>
      <c r="G100" s="450">
        <v>509</v>
      </c>
      <c r="H100" s="424"/>
      <c r="I100" s="424" t="s">
        <v>1057</v>
      </c>
    </row>
    <row r="101" spans="1:9" ht="30" x14ac:dyDescent="0.2">
      <c r="A101" s="307">
        <v>38</v>
      </c>
      <c r="B101" s="428">
        <v>44020</v>
      </c>
      <c r="C101" s="420" t="s">
        <v>181</v>
      </c>
      <c r="D101" s="430" t="s">
        <v>1100</v>
      </c>
      <c r="E101" s="430" t="s">
        <v>1101</v>
      </c>
      <c r="F101" s="431" t="s">
        <v>1046</v>
      </c>
      <c r="G101" s="450">
        <v>548</v>
      </c>
      <c r="H101" s="424"/>
      <c r="I101" s="424" t="s">
        <v>1057</v>
      </c>
    </row>
    <row r="102" spans="1:9" ht="30" x14ac:dyDescent="0.2">
      <c r="A102" s="307">
        <v>39</v>
      </c>
      <c r="B102" s="428">
        <v>44026</v>
      </c>
      <c r="C102" s="420" t="s">
        <v>181</v>
      </c>
      <c r="D102" s="426" t="s">
        <v>1022</v>
      </c>
      <c r="E102" s="427" t="s">
        <v>1093</v>
      </c>
      <c r="F102" s="431" t="s">
        <v>1102</v>
      </c>
      <c r="G102" s="450">
        <v>273</v>
      </c>
      <c r="H102" s="424"/>
      <c r="I102" s="424" t="s">
        <v>1057</v>
      </c>
    </row>
    <row r="103" spans="1:9" ht="30" x14ac:dyDescent="0.2">
      <c r="A103" s="307">
        <v>40</v>
      </c>
      <c r="B103" s="428">
        <v>44027</v>
      </c>
      <c r="C103" s="420" t="s">
        <v>181</v>
      </c>
      <c r="D103" s="426" t="s">
        <v>1022</v>
      </c>
      <c r="E103" s="427" t="s">
        <v>1093</v>
      </c>
      <c r="F103" s="431" t="s">
        <v>1103</v>
      </c>
      <c r="G103" s="450">
        <v>455.25</v>
      </c>
      <c r="H103" s="424"/>
      <c r="I103" s="424" t="s">
        <v>1057</v>
      </c>
    </row>
    <row r="104" spans="1:9" ht="30" x14ac:dyDescent="0.2">
      <c r="A104" s="307">
        <v>41</v>
      </c>
      <c r="B104" s="432">
        <v>44028</v>
      </c>
      <c r="C104" s="420" t="s">
        <v>181</v>
      </c>
      <c r="D104" s="426" t="s">
        <v>1022</v>
      </c>
      <c r="E104" s="427" t="s">
        <v>1093</v>
      </c>
      <c r="F104" s="431" t="s">
        <v>1104</v>
      </c>
      <c r="G104" s="450">
        <v>381</v>
      </c>
      <c r="H104" s="424"/>
      <c r="I104" s="424" t="s">
        <v>1057</v>
      </c>
    </row>
    <row r="105" spans="1:9" ht="30" x14ac:dyDescent="0.2">
      <c r="A105" s="307">
        <v>42</v>
      </c>
      <c r="B105" s="432">
        <v>44029</v>
      </c>
      <c r="C105" s="420" t="s">
        <v>181</v>
      </c>
      <c r="D105" s="426" t="s">
        <v>1022</v>
      </c>
      <c r="E105" s="427" t="s">
        <v>1093</v>
      </c>
      <c r="F105" s="431" t="s">
        <v>1105</v>
      </c>
      <c r="G105" s="450">
        <v>23</v>
      </c>
      <c r="H105" s="424"/>
      <c r="I105" s="424" t="s">
        <v>1057</v>
      </c>
    </row>
    <row r="106" spans="1:9" ht="30" x14ac:dyDescent="0.2">
      <c r="A106" s="307">
        <v>43</v>
      </c>
      <c r="B106" s="428">
        <v>44043</v>
      </c>
      <c r="C106" s="420" t="s">
        <v>181</v>
      </c>
      <c r="D106" s="426" t="s">
        <v>1022</v>
      </c>
      <c r="E106" s="426" t="s">
        <v>1093</v>
      </c>
      <c r="F106" s="433" t="s">
        <v>1106</v>
      </c>
      <c r="G106" s="451">
        <v>89</v>
      </c>
      <c r="H106" s="424"/>
      <c r="I106" s="424" t="s">
        <v>1057</v>
      </c>
    </row>
    <row r="107" spans="1:9" ht="30" x14ac:dyDescent="0.2">
      <c r="A107" s="307">
        <v>44</v>
      </c>
      <c r="B107" s="428">
        <v>44046</v>
      </c>
      <c r="C107" s="420" t="s">
        <v>181</v>
      </c>
      <c r="D107" s="422" t="s">
        <v>1058</v>
      </c>
      <c r="E107" s="422" t="s">
        <v>1059</v>
      </c>
      <c r="F107" s="433" t="s">
        <v>1107</v>
      </c>
      <c r="G107" s="450">
        <v>1400</v>
      </c>
      <c r="H107" s="424" t="s">
        <v>618</v>
      </c>
      <c r="I107" s="424" t="s">
        <v>1057</v>
      </c>
    </row>
    <row r="108" spans="1:9" ht="30" x14ac:dyDescent="0.2">
      <c r="A108" s="307">
        <v>45</v>
      </c>
      <c r="B108" s="428">
        <v>44048</v>
      </c>
      <c r="C108" s="420" t="s">
        <v>181</v>
      </c>
      <c r="D108" s="426" t="s">
        <v>1022</v>
      </c>
      <c r="E108" s="427" t="s">
        <v>1093</v>
      </c>
      <c r="F108" s="433" t="s">
        <v>1108</v>
      </c>
      <c r="G108" s="450">
        <v>585</v>
      </c>
      <c r="H108" s="424"/>
      <c r="I108" s="424" t="s">
        <v>1057</v>
      </c>
    </row>
    <row r="109" spans="1:9" ht="30" x14ac:dyDescent="0.2">
      <c r="A109" s="307">
        <v>46</v>
      </c>
      <c r="B109" s="428">
        <v>44074</v>
      </c>
      <c r="C109" s="420" t="s">
        <v>181</v>
      </c>
      <c r="D109" s="426" t="s">
        <v>1022</v>
      </c>
      <c r="E109" s="427" t="s">
        <v>1093</v>
      </c>
      <c r="F109" s="433" t="s">
        <v>1109</v>
      </c>
      <c r="G109" s="450">
        <v>568</v>
      </c>
      <c r="H109" s="424"/>
      <c r="I109" s="424" t="s">
        <v>1057</v>
      </c>
    </row>
    <row r="110" spans="1:9" ht="30" x14ac:dyDescent="0.2">
      <c r="A110" s="307">
        <v>47</v>
      </c>
      <c r="B110" s="428">
        <v>44074</v>
      </c>
      <c r="C110" s="420" t="s">
        <v>181</v>
      </c>
      <c r="D110" s="426" t="s">
        <v>1022</v>
      </c>
      <c r="E110" s="427" t="s">
        <v>1093</v>
      </c>
      <c r="F110" s="433" t="s">
        <v>1109</v>
      </c>
      <c r="G110" s="450">
        <v>574</v>
      </c>
      <c r="H110" s="424"/>
      <c r="I110" s="424" t="s">
        <v>1057</v>
      </c>
    </row>
    <row r="111" spans="1:9" ht="30" x14ac:dyDescent="0.2">
      <c r="A111" s="307">
        <v>48</v>
      </c>
      <c r="B111" s="428">
        <v>44083</v>
      </c>
      <c r="C111" s="420" t="s">
        <v>181</v>
      </c>
      <c r="D111" s="426" t="s">
        <v>1022</v>
      </c>
      <c r="E111" s="427" t="s">
        <v>1093</v>
      </c>
      <c r="F111" s="433" t="s">
        <v>1110</v>
      </c>
      <c r="G111" s="450">
        <v>247</v>
      </c>
      <c r="H111" s="424"/>
      <c r="I111" s="424" t="s">
        <v>1057</v>
      </c>
    </row>
    <row r="112" spans="1:9" ht="30" x14ac:dyDescent="0.2">
      <c r="A112" s="307">
        <v>49</v>
      </c>
      <c r="B112" s="428">
        <v>44089</v>
      </c>
      <c r="C112" s="420" t="s">
        <v>181</v>
      </c>
      <c r="D112" s="430" t="s">
        <v>1111</v>
      </c>
      <c r="E112" s="430" t="s">
        <v>1112</v>
      </c>
      <c r="F112" s="433" t="s">
        <v>1113</v>
      </c>
      <c r="G112" s="450">
        <v>317</v>
      </c>
      <c r="H112" s="424"/>
      <c r="I112" s="424" t="s">
        <v>1057</v>
      </c>
    </row>
    <row r="113" spans="1:13" ht="30" x14ac:dyDescent="0.2">
      <c r="A113" s="307">
        <v>50</v>
      </c>
      <c r="B113" s="428">
        <v>44089</v>
      </c>
      <c r="C113" s="420" t="s">
        <v>181</v>
      </c>
      <c r="D113" s="426" t="s">
        <v>1022</v>
      </c>
      <c r="E113" s="427" t="s">
        <v>1093</v>
      </c>
      <c r="F113" s="433" t="s">
        <v>1113</v>
      </c>
      <c r="G113" s="450">
        <v>81</v>
      </c>
      <c r="H113" s="424"/>
      <c r="I113" s="424" t="s">
        <v>1057</v>
      </c>
    </row>
    <row r="114" spans="1:13" ht="30" x14ac:dyDescent="0.2">
      <c r="A114" s="307">
        <v>51</v>
      </c>
      <c r="B114" s="419">
        <v>44089</v>
      </c>
      <c r="C114" s="420" t="s">
        <v>181</v>
      </c>
      <c r="D114" s="426" t="s">
        <v>1022</v>
      </c>
      <c r="E114" s="427" t="s">
        <v>1093</v>
      </c>
      <c r="F114" s="434" t="s">
        <v>1114</v>
      </c>
      <c r="G114" s="449">
        <v>352.2</v>
      </c>
      <c r="H114" s="424"/>
      <c r="I114" s="424" t="s">
        <v>1057</v>
      </c>
    </row>
    <row r="115" spans="1:13" ht="30" x14ac:dyDescent="0.2">
      <c r="A115" s="307">
        <v>52</v>
      </c>
      <c r="B115" s="419">
        <v>44095</v>
      </c>
      <c r="C115" s="420" t="s">
        <v>181</v>
      </c>
      <c r="D115" s="422" t="s">
        <v>1058</v>
      </c>
      <c r="E115" s="422" t="s">
        <v>1059</v>
      </c>
      <c r="F115" s="434" t="s">
        <v>1115</v>
      </c>
      <c r="G115" s="449">
        <v>700</v>
      </c>
      <c r="H115" s="424" t="s">
        <v>618</v>
      </c>
      <c r="I115" s="424" t="s">
        <v>1057</v>
      </c>
    </row>
    <row r="116" spans="1:13" ht="30" x14ac:dyDescent="0.2">
      <c r="A116" s="307">
        <v>53</v>
      </c>
      <c r="B116" s="419">
        <v>44099</v>
      </c>
      <c r="C116" s="420" t="s">
        <v>181</v>
      </c>
      <c r="D116" s="426" t="s">
        <v>1022</v>
      </c>
      <c r="E116" s="427" t="s">
        <v>1093</v>
      </c>
      <c r="F116" s="423" t="s">
        <v>1116</v>
      </c>
      <c r="G116" s="449">
        <v>210</v>
      </c>
      <c r="H116" s="424"/>
      <c r="I116" s="424" t="s">
        <v>1057</v>
      </c>
    </row>
    <row r="117" spans="1:13" ht="30" x14ac:dyDescent="0.2">
      <c r="A117" s="307">
        <v>54</v>
      </c>
      <c r="B117" s="419">
        <v>44099</v>
      </c>
      <c r="C117" s="420" t="s">
        <v>181</v>
      </c>
      <c r="D117" s="426" t="s">
        <v>1022</v>
      </c>
      <c r="E117" s="427" t="s">
        <v>1093</v>
      </c>
      <c r="F117" s="423" t="s">
        <v>1116</v>
      </c>
      <c r="G117" s="449">
        <v>453</v>
      </c>
      <c r="H117" s="424"/>
      <c r="I117" s="424" t="s">
        <v>1057</v>
      </c>
    </row>
    <row r="118" spans="1:13" ht="30" x14ac:dyDescent="0.2">
      <c r="A118" s="307">
        <v>55</v>
      </c>
      <c r="B118" s="435">
        <v>44102</v>
      </c>
      <c r="C118" s="420" t="s">
        <v>181</v>
      </c>
      <c r="D118" s="426" t="s">
        <v>1022</v>
      </c>
      <c r="E118" s="427" t="s">
        <v>1093</v>
      </c>
      <c r="F118" s="435">
        <v>44102</v>
      </c>
      <c r="G118" s="449">
        <v>320</v>
      </c>
      <c r="H118" s="424"/>
      <c r="I118" s="424" t="s">
        <v>1057</v>
      </c>
    </row>
    <row r="119" spans="1:13" ht="30" x14ac:dyDescent="0.2">
      <c r="A119" s="307">
        <v>56</v>
      </c>
      <c r="B119" s="435">
        <v>44106</v>
      </c>
      <c r="C119" s="420" t="s">
        <v>181</v>
      </c>
      <c r="D119" s="422" t="s">
        <v>1058</v>
      </c>
      <c r="E119" s="422" t="s">
        <v>1059</v>
      </c>
      <c r="F119" s="435">
        <v>44106</v>
      </c>
      <c r="G119" s="449">
        <v>700</v>
      </c>
      <c r="H119" s="424" t="s">
        <v>618</v>
      </c>
      <c r="I119" s="424" t="s">
        <v>1057</v>
      </c>
    </row>
    <row r="120" spans="1:13" ht="30" x14ac:dyDescent="0.2">
      <c r="A120" s="307">
        <v>57</v>
      </c>
      <c r="B120" s="435">
        <v>44106</v>
      </c>
      <c r="C120" s="420" t="s">
        <v>181</v>
      </c>
      <c r="D120" s="426" t="s">
        <v>1022</v>
      </c>
      <c r="E120" s="427" t="s">
        <v>1093</v>
      </c>
      <c r="F120" s="435">
        <v>44106</v>
      </c>
      <c r="G120" s="449">
        <v>157</v>
      </c>
      <c r="H120" s="424"/>
      <c r="I120" s="424" t="s">
        <v>1057</v>
      </c>
    </row>
    <row r="121" spans="1:13" ht="30" x14ac:dyDescent="0.2">
      <c r="A121" s="307">
        <v>58</v>
      </c>
      <c r="B121" s="435" t="s">
        <v>1117</v>
      </c>
      <c r="C121" s="420" t="s">
        <v>181</v>
      </c>
      <c r="D121" s="426" t="s">
        <v>1022</v>
      </c>
      <c r="E121" s="427" t="s">
        <v>1093</v>
      </c>
      <c r="F121" s="435" t="s">
        <v>1117</v>
      </c>
      <c r="G121" s="449">
        <v>313</v>
      </c>
      <c r="H121" s="424"/>
      <c r="I121" s="424" t="s">
        <v>1057</v>
      </c>
    </row>
    <row r="122" spans="1:13" ht="30" x14ac:dyDescent="0.2">
      <c r="A122" s="307">
        <v>59</v>
      </c>
      <c r="B122" s="435">
        <v>44125</v>
      </c>
      <c r="C122" s="420" t="s">
        <v>181</v>
      </c>
      <c r="D122" s="426" t="s">
        <v>1022</v>
      </c>
      <c r="E122" s="427" t="s">
        <v>1093</v>
      </c>
      <c r="F122" s="435">
        <v>44125</v>
      </c>
      <c r="G122" s="449">
        <v>162</v>
      </c>
      <c r="H122" s="424"/>
      <c r="I122" s="424" t="s">
        <v>1057</v>
      </c>
    </row>
    <row r="123" spans="1:13" ht="31.5" x14ac:dyDescent="0.2">
      <c r="A123" s="307">
        <v>60</v>
      </c>
      <c r="B123" s="459" t="s">
        <v>1121</v>
      </c>
      <c r="C123" s="465" t="s">
        <v>181</v>
      </c>
      <c r="D123" s="459" t="s">
        <v>1058</v>
      </c>
      <c r="E123" s="459" t="s">
        <v>1059</v>
      </c>
      <c r="F123" s="461">
        <v>44133</v>
      </c>
      <c r="G123" s="464">
        <v>700</v>
      </c>
      <c r="H123" s="425" t="s">
        <v>618</v>
      </c>
      <c r="I123" s="463" t="s">
        <v>1057</v>
      </c>
    </row>
    <row r="124" spans="1:13" ht="31.5" x14ac:dyDescent="0.2">
      <c r="A124" s="307">
        <v>61</v>
      </c>
      <c r="B124" s="461">
        <v>44137</v>
      </c>
      <c r="C124" s="465" t="s">
        <v>181</v>
      </c>
      <c r="D124" s="459" t="s">
        <v>1022</v>
      </c>
      <c r="E124" s="459" t="s">
        <v>1093</v>
      </c>
      <c r="F124" s="461">
        <v>44137</v>
      </c>
      <c r="G124" s="464">
        <v>521.6</v>
      </c>
      <c r="H124" s="463"/>
      <c r="I124" s="463" t="s">
        <v>1057</v>
      </c>
    </row>
    <row r="125" spans="1:13" ht="31.5" x14ac:dyDescent="0.2">
      <c r="A125" s="307">
        <v>62</v>
      </c>
      <c r="B125" s="466">
        <v>44146</v>
      </c>
      <c r="C125" s="469" t="s">
        <v>181</v>
      </c>
      <c r="D125" s="459" t="s">
        <v>1022</v>
      </c>
      <c r="E125" s="459" t="s">
        <v>1093</v>
      </c>
      <c r="F125" s="466">
        <v>44146</v>
      </c>
      <c r="G125" s="468">
        <v>111</v>
      </c>
      <c r="H125" s="467"/>
      <c r="I125" s="467"/>
    </row>
    <row r="126" spans="1:13" ht="31.5" x14ac:dyDescent="0.2">
      <c r="A126" s="307">
        <v>63</v>
      </c>
      <c r="B126" s="461">
        <v>44147</v>
      </c>
      <c r="C126" s="465" t="s">
        <v>181</v>
      </c>
      <c r="D126" s="459" t="s">
        <v>1022</v>
      </c>
      <c r="E126" s="459" t="s">
        <v>1093</v>
      </c>
      <c r="F126" s="461">
        <v>44147</v>
      </c>
      <c r="G126" s="464">
        <v>546.29999999999995</v>
      </c>
      <c r="H126" s="463"/>
      <c r="I126" s="463" t="s">
        <v>1057</v>
      </c>
    </row>
    <row r="127" spans="1:13" ht="31.5" x14ac:dyDescent="0.2">
      <c r="A127" s="307">
        <v>64</v>
      </c>
      <c r="B127" s="461">
        <v>44148</v>
      </c>
      <c r="C127" s="465" t="s">
        <v>181</v>
      </c>
      <c r="D127" s="459" t="s">
        <v>1022</v>
      </c>
      <c r="E127" s="459" t="s">
        <v>1093</v>
      </c>
      <c r="F127" s="461">
        <v>44159</v>
      </c>
      <c r="G127" s="464">
        <v>710</v>
      </c>
      <c r="H127" s="463"/>
      <c r="I127" s="463"/>
    </row>
    <row r="128" spans="1:13" ht="31.5" x14ac:dyDescent="0.2">
      <c r="A128" s="307">
        <v>65</v>
      </c>
      <c r="B128" s="461">
        <v>44155</v>
      </c>
      <c r="C128" s="465" t="s">
        <v>181</v>
      </c>
      <c r="D128" s="459" t="s">
        <v>1022</v>
      </c>
      <c r="E128" s="459" t="s">
        <v>1093</v>
      </c>
      <c r="F128" s="461">
        <v>44160</v>
      </c>
      <c r="G128" s="464">
        <v>395.4</v>
      </c>
      <c r="H128" s="463"/>
      <c r="I128" s="463"/>
      <c r="L128" s="367" t="s">
        <v>1122</v>
      </c>
      <c r="M128" s="472" t="s">
        <v>1123</v>
      </c>
    </row>
    <row r="129" spans="1:13" ht="31.5" x14ac:dyDescent="0.2">
      <c r="A129" s="307">
        <v>66</v>
      </c>
      <c r="B129" s="461">
        <v>44162</v>
      </c>
      <c r="C129" s="465" t="s">
        <v>181</v>
      </c>
      <c r="D129" s="459" t="s">
        <v>1058</v>
      </c>
      <c r="E129" s="459" t="s">
        <v>1059</v>
      </c>
      <c r="F129" s="461">
        <v>44162</v>
      </c>
      <c r="G129" s="464">
        <v>700</v>
      </c>
      <c r="H129" s="425" t="s">
        <v>618</v>
      </c>
      <c r="I129" s="463" t="s">
        <v>1057</v>
      </c>
      <c r="M129" s="473">
        <f>41756.05+301310.05+1345157.34</f>
        <v>1688223.44</v>
      </c>
    </row>
    <row r="130" spans="1:13" x14ac:dyDescent="0.2">
      <c r="A130" s="307"/>
      <c r="B130" s="459"/>
      <c r="C130" s="460"/>
      <c r="D130" s="459"/>
      <c r="E130" s="459"/>
      <c r="F130" s="459"/>
      <c r="G130" s="440">
        <f>SUM(G64:G129)</f>
        <v>41756.050000000003</v>
      </c>
      <c r="H130" s="463"/>
      <c r="I130" s="463"/>
    </row>
    <row r="131" spans="1:13" x14ac:dyDescent="0.2">
      <c r="A131" s="307"/>
      <c r="B131" s="459"/>
      <c r="C131" s="460"/>
      <c r="D131" s="459"/>
      <c r="E131" s="459"/>
      <c r="F131" s="459"/>
      <c r="G131" s="471">
        <v>41756.050000000003</v>
      </c>
      <c r="H131" s="463"/>
      <c r="I131" s="463"/>
    </row>
    <row r="132" spans="1:13" x14ac:dyDescent="0.2">
      <c r="A132" s="307"/>
      <c r="B132" s="459"/>
      <c r="C132" s="460"/>
      <c r="D132" s="459"/>
      <c r="E132" s="459"/>
      <c r="F132" s="459"/>
      <c r="G132" s="462"/>
      <c r="H132" s="463"/>
      <c r="I132" s="463"/>
    </row>
    <row r="133" spans="1:13" x14ac:dyDescent="0.2">
      <c r="A133" s="307"/>
      <c r="B133" s="459"/>
      <c r="C133" s="460"/>
      <c r="D133" s="459"/>
      <c r="E133" s="459"/>
      <c r="F133" s="459"/>
      <c r="G133" s="462"/>
      <c r="H133" s="463"/>
      <c r="I133" s="463"/>
    </row>
    <row r="134" spans="1:13" x14ac:dyDescent="0.2">
      <c r="A134" s="307"/>
      <c r="B134" s="459"/>
      <c r="C134" s="460"/>
      <c r="D134" s="459"/>
      <c r="E134" s="459"/>
      <c r="F134" s="459"/>
      <c r="G134" s="462"/>
      <c r="H134" s="463"/>
      <c r="I134" s="463"/>
      <c r="L134" s="367" t="s">
        <v>1133</v>
      </c>
      <c r="M134" s="483">
        <f>345975.33+1345157.34</f>
        <v>1691132.6700000002</v>
      </c>
    </row>
    <row r="135" spans="1:13" x14ac:dyDescent="0.2">
      <c r="A135" s="307"/>
      <c r="B135" s="459"/>
      <c r="C135" s="460"/>
      <c r="D135" s="459"/>
      <c r="E135" s="459"/>
      <c r="F135" s="459"/>
      <c r="G135" s="462"/>
      <c r="H135" s="463"/>
      <c r="I135" s="463"/>
    </row>
    <row r="136" spans="1:13" x14ac:dyDescent="0.2">
      <c r="A136" s="470"/>
      <c r="B136" s="454"/>
      <c r="C136" s="455"/>
      <c r="D136" s="454"/>
      <c r="E136" s="454"/>
      <c r="F136" s="454"/>
      <c r="G136" s="457"/>
      <c r="H136" s="456"/>
      <c r="I136" s="456"/>
    </row>
    <row r="137" spans="1:13" x14ac:dyDescent="0.2">
      <c r="A137" s="470"/>
      <c r="B137" s="454"/>
      <c r="C137" s="455"/>
      <c r="D137" s="454"/>
      <c r="E137" s="454"/>
      <c r="F137" s="454"/>
      <c r="G137" s="457"/>
      <c r="H137" s="456"/>
      <c r="I137" s="456"/>
    </row>
    <row r="138" spans="1:13" x14ac:dyDescent="0.2">
      <c r="A138" s="470"/>
      <c r="B138" s="454"/>
      <c r="C138" s="455"/>
      <c r="D138" s="454"/>
      <c r="E138" s="454"/>
      <c r="F138" s="454"/>
      <c r="G138" s="457"/>
      <c r="H138" s="456"/>
      <c r="I138" s="456"/>
    </row>
    <row r="139" spans="1:13" x14ac:dyDescent="0.2">
      <c r="A139" s="470"/>
      <c r="B139" s="323"/>
      <c r="C139" s="452"/>
      <c r="E139" s="323"/>
      <c r="F139" s="323"/>
      <c r="G139" s="458"/>
      <c r="I139" s="306"/>
    </row>
    <row r="140" spans="1:13" x14ac:dyDescent="0.2">
      <c r="A140" s="470"/>
      <c r="B140" s="323"/>
      <c r="C140" s="452"/>
      <c r="E140" s="323"/>
      <c r="F140" s="323"/>
      <c r="G140" s="458"/>
      <c r="I140" s="306"/>
    </row>
    <row r="141" spans="1:13" x14ac:dyDescent="0.2">
      <c r="A141" s="470"/>
      <c r="B141" s="323"/>
      <c r="C141" s="452"/>
      <c r="E141" s="323"/>
      <c r="F141" s="323"/>
      <c r="G141" s="458"/>
      <c r="I141" s="306"/>
    </row>
    <row r="142" spans="1:13" x14ac:dyDescent="0.2">
      <c r="A142" s="470"/>
      <c r="B142" s="323"/>
      <c r="C142" s="452"/>
      <c r="E142" s="323"/>
      <c r="F142" s="323"/>
      <c r="G142" s="458"/>
      <c r="I142" s="306"/>
    </row>
    <row r="143" spans="1:13" x14ac:dyDescent="0.2">
      <c r="A143" s="470"/>
      <c r="B143" s="323"/>
      <c r="C143" s="452"/>
      <c r="E143" s="323"/>
      <c r="F143" s="323"/>
      <c r="G143" s="458"/>
      <c r="I143" s="306"/>
    </row>
    <row r="144" spans="1:13" x14ac:dyDescent="0.2">
      <c r="A144" s="470"/>
      <c r="B144" s="323"/>
      <c r="C144" s="452"/>
      <c r="E144" s="323"/>
      <c r="F144" s="323"/>
      <c r="G144" s="458"/>
      <c r="I144" s="306"/>
    </row>
    <row r="145" spans="1:9" x14ac:dyDescent="0.2">
      <c r="A145" s="470"/>
      <c r="B145" s="323"/>
      <c r="C145" s="452"/>
      <c r="E145" s="323"/>
      <c r="F145" s="323"/>
      <c r="G145" s="458"/>
      <c r="I145" s="306"/>
    </row>
    <row r="146" spans="1:9" x14ac:dyDescent="0.2">
      <c r="A146" s="470"/>
      <c r="B146" s="323"/>
      <c r="C146" s="452"/>
      <c r="E146" s="323"/>
      <c r="F146" s="323"/>
      <c r="G146" s="458"/>
      <c r="I146" s="306"/>
    </row>
    <row r="147" spans="1:9" x14ac:dyDescent="0.2">
      <c r="A147" s="470"/>
      <c r="B147" s="323"/>
      <c r="C147" s="452"/>
      <c r="E147" s="323"/>
      <c r="F147" s="323"/>
      <c r="G147" s="458"/>
      <c r="I147" s="306"/>
    </row>
    <row r="148" spans="1:9" x14ac:dyDescent="0.2">
      <c r="A148" s="470"/>
      <c r="B148" s="323"/>
      <c r="C148" s="452"/>
      <c r="E148" s="323"/>
      <c r="F148" s="323"/>
      <c r="G148" s="458"/>
      <c r="I148" s="306"/>
    </row>
    <row r="149" spans="1:9" x14ac:dyDescent="0.2">
      <c r="A149" s="470"/>
      <c r="B149" s="323"/>
      <c r="C149" s="452"/>
      <c r="E149" s="323"/>
      <c r="F149" s="323"/>
      <c r="G149" s="458"/>
      <c r="I149" s="306"/>
    </row>
    <row r="150" spans="1:9" x14ac:dyDescent="0.2">
      <c r="A150" s="470"/>
      <c r="B150" s="323"/>
      <c r="C150" s="452"/>
      <c r="E150" s="323"/>
      <c r="F150" s="323"/>
      <c r="G150" s="458"/>
      <c r="I150" s="306"/>
    </row>
    <row r="151" spans="1:9" x14ac:dyDescent="0.2">
      <c r="A151" s="470"/>
      <c r="B151" s="323"/>
      <c r="C151" s="452"/>
      <c r="E151" s="323"/>
      <c r="F151" s="323"/>
      <c r="G151" s="458"/>
      <c r="I151" s="306"/>
    </row>
    <row r="152" spans="1:9" x14ac:dyDescent="0.2">
      <c r="A152" s="470"/>
      <c r="B152" s="323"/>
      <c r="C152" s="452"/>
      <c r="E152" s="323"/>
      <c r="F152" s="323"/>
      <c r="G152" s="458"/>
      <c r="I152" s="306"/>
    </row>
    <row r="153" spans="1:9" x14ac:dyDescent="0.2">
      <c r="A153" s="470"/>
      <c r="B153" s="323"/>
      <c r="C153" s="452"/>
      <c r="E153" s="323"/>
      <c r="F153" s="323"/>
      <c r="G153" s="458"/>
      <c r="I153" s="306"/>
    </row>
    <row r="154" spans="1:9" x14ac:dyDescent="0.2">
      <c r="A154" s="470"/>
      <c r="B154" s="323"/>
      <c r="C154" s="452"/>
      <c r="E154" s="323"/>
      <c r="F154" s="323"/>
      <c r="G154" s="458"/>
      <c r="I154" s="306"/>
    </row>
    <row r="155" spans="1:9" x14ac:dyDescent="0.2">
      <c r="A155" s="470"/>
      <c r="B155" s="323"/>
      <c r="C155" s="452"/>
      <c r="E155" s="323"/>
      <c r="F155" s="323"/>
      <c r="G155" s="458"/>
      <c r="I155" s="306"/>
    </row>
    <row r="156" spans="1:9" x14ac:dyDescent="0.2">
      <c r="A156" s="470"/>
      <c r="B156" s="323"/>
      <c r="C156" s="452"/>
      <c r="E156" s="323"/>
      <c r="F156" s="323"/>
      <c r="G156" s="458"/>
      <c r="I156" s="306"/>
    </row>
    <row r="157" spans="1:9" x14ac:dyDescent="0.2">
      <c r="A157" s="470"/>
      <c r="B157" s="323"/>
      <c r="C157" s="452"/>
      <c r="E157" s="323"/>
      <c r="F157" s="323"/>
      <c r="G157" s="453"/>
      <c r="I157" s="306"/>
    </row>
    <row r="158" spans="1:9" x14ac:dyDescent="0.2">
      <c r="A158" s="470"/>
      <c r="B158" s="323"/>
      <c r="C158" s="452"/>
      <c r="E158" s="323"/>
      <c r="F158" s="323"/>
      <c r="G158" s="453"/>
      <c r="I158" s="306"/>
    </row>
  </sheetData>
  <sheetProtection selectLockedCells="1" selectUnlockedCells="1"/>
  <autoFilter ref="A8:P61"/>
  <mergeCells count="4">
    <mergeCell ref="A1:D1"/>
    <mergeCell ref="A2:D2"/>
    <mergeCell ref="A4:J4"/>
    <mergeCell ref="B63:H63"/>
  </mergeCells>
  <printOptions gridLines="1"/>
  <pageMargins left="0.23622047244094491" right="0.23622047244094491" top="0.74803149606299213" bottom="0.74803149606299213" header="0.31496062992125984" footer="0.31496062992125984"/>
  <pageSetup paperSize="9" scale="23" firstPageNumber="0" fitToHeight="0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156"/>
  <sheetViews>
    <sheetView topLeftCell="A57" zoomScaleNormal="100" zoomScaleSheetLayoutView="90" workbookViewId="0">
      <selection activeCell="C61" sqref="C61:C64"/>
    </sheetView>
  </sheetViews>
  <sheetFormatPr defaultColWidth="9.140625" defaultRowHeight="12.75" x14ac:dyDescent="0.2"/>
  <cols>
    <col min="1" max="1" width="5.85546875" style="2" customWidth="1"/>
    <col min="2" max="2" width="12" style="11" customWidth="1"/>
    <col min="3" max="3" width="21.140625" style="2" customWidth="1"/>
    <col min="4" max="5" width="13.28515625" style="2" customWidth="1"/>
    <col min="6" max="6" width="25" style="2" customWidth="1"/>
    <col min="7" max="7" width="38.5703125" style="2" customWidth="1"/>
    <col min="8" max="8" width="29.5703125" style="2" customWidth="1"/>
    <col min="9" max="9" width="11.85546875" style="278" customWidth="1"/>
    <col min="10" max="10" width="21.42578125" style="291" customWidth="1"/>
    <col min="11" max="11" width="22.5703125" style="1" customWidth="1"/>
    <col min="12" max="16384" width="9.140625" style="1"/>
  </cols>
  <sheetData>
    <row r="1" spans="1:11" ht="15.75" x14ac:dyDescent="0.25">
      <c r="A1" s="633" t="s">
        <v>395</v>
      </c>
      <c r="B1" s="633"/>
      <c r="C1" s="633"/>
      <c r="D1" s="633"/>
      <c r="E1" s="633"/>
      <c r="F1" s="633"/>
    </row>
    <row r="2" spans="1:11" ht="15.75" x14ac:dyDescent="0.25">
      <c r="A2" s="633" t="s">
        <v>394</v>
      </c>
      <c r="B2" s="633"/>
      <c r="C2" s="633"/>
      <c r="D2" s="633"/>
      <c r="E2" s="633"/>
      <c r="F2" s="633"/>
    </row>
    <row r="3" spans="1:11" ht="19.5" x14ac:dyDescent="0.35">
      <c r="A3" s="602" t="s">
        <v>720</v>
      </c>
      <c r="B3" s="602"/>
      <c r="C3" s="602"/>
      <c r="D3" s="602"/>
      <c r="E3" s="602"/>
      <c r="F3" s="602"/>
      <c r="G3" s="602"/>
      <c r="H3" s="602"/>
      <c r="I3" s="602"/>
      <c r="J3" s="602"/>
    </row>
    <row r="5" spans="1:11" s="7" customFormat="1" ht="75" customHeight="1" x14ac:dyDescent="0.2">
      <c r="A5" s="274" t="s">
        <v>7</v>
      </c>
      <c r="B5" s="55" t="s">
        <v>330</v>
      </c>
      <c r="C5" s="272" t="s">
        <v>920</v>
      </c>
      <c r="D5" s="272" t="s">
        <v>9</v>
      </c>
      <c r="E5" s="285" t="s">
        <v>10</v>
      </c>
      <c r="F5" s="274" t="s">
        <v>78</v>
      </c>
      <c r="G5" s="286" t="s">
        <v>18</v>
      </c>
      <c r="H5" s="286" t="s">
        <v>12</v>
      </c>
      <c r="I5" s="287" t="s">
        <v>37</v>
      </c>
      <c r="J5" s="292" t="s">
        <v>16</v>
      </c>
      <c r="K5" s="54" t="s">
        <v>480</v>
      </c>
    </row>
    <row r="6" spans="1:11" s="7" customFormat="1" ht="29.25" customHeight="1" x14ac:dyDescent="0.2">
      <c r="A6" s="13"/>
      <c r="B6" s="273"/>
      <c r="C6" s="26"/>
      <c r="D6" s="26"/>
      <c r="E6" s="26"/>
      <c r="F6" s="13"/>
      <c r="G6" s="26"/>
      <c r="H6" s="26"/>
      <c r="I6" s="26"/>
      <c r="J6" s="293"/>
      <c r="K6" s="43"/>
    </row>
    <row r="7" spans="1:11" ht="50.25" customHeight="1" x14ac:dyDescent="0.2">
      <c r="A7" s="644">
        <v>1</v>
      </c>
      <c r="B7" s="646" t="s">
        <v>985</v>
      </c>
      <c r="C7" s="498" t="s">
        <v>774</v>
      </c>
      <c r="D7" s="638" t="s">
        <v>13</v>
      </c>
      <c r="E7" s="628" t="s">
        <v>776</v>
      </c>
      <c r="F7" s="647" t="s">
        <v>823</v>
      </c>
      <c r="G7" s="228" t="s">
        <v>775</v>
      </c>
      <c r="H7" s="650" t="s">
        <v>777</v>
      </c>
      <c r="I7" s="655">
        <v>44196</v>
      </c>
      <c r="J7" s="621">
        <v>4175960</v>
      </c>
      <c r="K7" s="656" t="s">
        <v>817</v>
      </c>
    </row>
    <row r="8" spans="1:11" x14ac:dyDescent="0.2">
      <c r="A8" s="645"/>
      <c r="B8" s="636"/>
      <c r="C8" s="499"/>
      <c r="D8" s="638"/>
      <c r="E8" s="629"/>
      <c r="F8" s="629"/>
      <c r="G8" s="229">
        <v>4175960</v>
      </c>
      <c r="H8" s="651"/>
      <c r="I8" s="655"/>
      <c r="J8" s="649"/>
      <c r="K8" s="623"/>
    </row>
    <row r="9" spans="1:11" x14ac:dyDescent="0.2">
      <c r="A9" s="645"/>
      <c r="B9" s="636"/>
      <c r="C9" s="499"/>
      <c r="D9" s="638"/>
      <c r="E9" s="629"/>
      <c r="F9" s="629"/>
      <c r="G9" s="230">
        <v>44186</v>
      </c>
      <c r="H9" s="651"/>
      <c r="I9" s="655"/>
      <c r="J9" s="649"/>
      <c r="K9" s="623"/>
    </row>
    <row r="10" spans="1:11" ht="13.5" customHeight="1" x14ac:dyDescent="0.2">
      <c r="A10" s="645"/>
      <c r="B10" s="636"/>
      <c r="C10" s="500"/>
      <c r="D10" s="639"/>
      <c r="E10" s="629"/>
      <c r="F10" s="629"/>
      <c r="G10" s="231"/>
      <c r="H10" s="652"/>
      <c r="I10" s="655"/>
      <c r="J10" s="649"/>
      <c r="K10" s="624"/>
    </row>
    <row r="11" spans="1:11" ht="92.25" customHeight="1" x14ac:dyDescent="0.2">
      <c r="A11" s="625">
        <v>2</v>
      </c>
      <c r="B11" s="635" t="s">
        <v>780</v>
      </c>
      <c r="C11" s="498" t="s">
        <v>779</v>
      </c>
      <c r="D11" s="637" t="s">
        <v>13</v>
      </c>
      <c r="E11" s="628" t="s">
        <v>776</v>
      </c>
      <c r="F11" s="634" t="s">
        <v>825</v>
      </c>
      <c r="G11" s="232" t="s">
        <v>778</v>
      </c>
      <c r="H11" s="657" t="s">
        <v>781</v>
      </c>
      <c r="I11" s="640">
        <v>44196</v>
      </c>
      <c r="J11" s="643">
        <v>2459500</v>
      </c>
      <c r="K11" s="622" t="s">
        <v>819</v>
      </c>
    </row>
    <row r="12" spans="1:11" x14ac:dyDescent="0.2">
      <c r="A12" s="558"/>
      <c r="B12" s="636"/>
      <c r="C12" s="499"/>
      <c r="D12" s="638"/>
      <c r="E12" s="629"/>
      <c r="F12" s="629"/>
      <c r="G12" s="263">
        <v>2459500</v>
      </c>
      <c r="H12" s="658"/>
      <c r="I12" s="641"/>
      <c r="J12" s="620"/>
      <c r="K12" s="623"/>
    </row>
    <row r="13" spans="1:11" x14ac:dyDescent="0.2">
      <c r="A13" s="558"/>
      <c r="B13" s="636"/>
      <c r="C13" s="499"/>
      <c r="D13" s="638"/>
      <c r="E13" s="629"/>
      <c r="F13" s="629"/>
      <c r="G13" s="230">
        <v>44190</v>
      </c>
      <c r="H13" s="658"/>
      <c r="I13" s="641"/>
      <c r="J13" s="620"/>
      <c r="K13" s="623"/>
    </row>
    <row r="14" spans="1:11" ht="14.25" customHeight="1" x14ac:dyDescent="0.2">
      <c r="A14" s="559"/>
      <c r="B14" s="636"/>
      <c r="C14" s="500"/>
      <c r="D14" s="639"/>
      <c r="E14" s="629"/>
      <c r="F14" s="629"/>
      <c r="G14" s="231"/>
      <c r="H14" s="659"/>
      <c r="I14" s="642"/>
      <c r="J14" s="621"/>
      <c r="K14" s="624"/>
    </row>
    <row r="15" spans="1:11" ht="117.75" customHeight="1" x14ac:dyDescent="0.2">
      <c r="A15" s="660">
        <v>3</v>
      </c>
      <c r="B15" s="635" t="s">
        <v>782</v>
      </c>
      <c r="C15" s="498" t="s">
        <v>783</v>
      </c>
      <c r="D15" s="637" t="s">
        <v>13</v>
      </c>
      <c r="E15" s="628" t="s">
        <v>776</v>
      </c>
      <c r="F15" s="647" t="s">
        <v>824</v>
      </c>
      <c r="G15" s="233" t="s">
        <v>784</v>
      </c>
      <c r="H15" s="618" t="s">
        <v>785</v>
      </c>
      <c r="I15" s="619">
        <v>44196</v>
      </c>
      <c r="J15" s="649">
        <v>1718985.6</v>
      </c>
      <c r="K15" s="622" t="s">
        <v>818</v>
      </c>
    </row>
    <row r="16" spans="1:11" x14ac:dyDescent="0.2">
      <c r="A16" s="660"/>
      <c r="B16" s="636"/>
      <c r="C16" s="499"/>
      <c r="D16" s="638"/>
      <c r="E16" s="629"/>
      <c r="F16" s="629"/>
      <c r="G16" s="229">
        <v>1718958.6</v>
      </c>
      <c r="H16" s="618"/>
      <c r="I16" s="619"/>
      <c r="J16" s="649"/>
      <c r="K16" s="623"/>
    </row>
    <row r="17" spans="1:11" x14ac:dyDescent="0.2">
      <c r="A17" s="660"/>
      <c r="B17" s="636"/>
      <c r="C17" s="499"/>
      <c r="D17" s="638"/>
      <c r="E17" s="629"/>
      <c r="F17" s="629"/>
      <c r="G17" s="230">
        <v>44185</v>
      </c>
      <c r="H17" s="618"/>
      <c r="I17" s="619"/>
      <c r="J17" s="649"/>
      <c r="K17" s="623"/>
    </row>
    <row r="18" spans="1:11" ht="42" customHeight="1" x14ac:dyDescent="0.2">
      <c r="A18" s="660"/>
      <c r="B18" s="636"/>
      <c r="C18" s="500"/>
      <c r="D18" s="639"/>
      <c r="E18" s="629"/>
      <c r="F18" s="629"/>
      <c r="G18" s="231"/>
      <c r="H18" s="618"/>
      <c r="I18" s="619"/>
      <c r="J18" s="649"/>
      <c r="K18" s="624"/>
    </row>
    <row r="19" spans="1:11" ht="51" customHeight="1" x14ac:dyDescent="0.2">
      <c r="A19" s="660">
        <v>4</v>
      </c>
      <c r="B19" s="635" t="s">
        <v>786</v>
      </c>
      <c r="C19" s="498" t="s">
        <v>787</v>
      </c>
      <c r="D19" s="637" t="s">
        <v>13</v>
      </c>
      <c r="E19" s="628" t="s">
        <v>887</v>
      </c>
      <c r="F19" s="647" t="s">
        <v>821</v>
      </c>
      <c r="G19" s="234" t="s">
        <v>789</v>
      </c>
      <c r="H19" s="648" t="s">
        <v>797</v>
      </c>
      <c r="I19" s="653">
        <v>43886</v>
      </c>
      <c r="J19" s="643">
        <v>199000</v>
      </c>
      <c r="K19" s="622" t="s">
        <v>820</v>
      </c>
    </row>
    <row r="20" spans="1:11" x14ac:dyDescent="0.2">
      <c r="A20" s="660"/>
      <c r="B20" s="636"/>
      <c r="C20" s="499"/>
      <c r="D20" s="638"/>
      <c r="E20" s="629"/>
      <c r="F20" s="629"/>
      <c r="G20" s="263">
        <v>199000</v>
      </c>
      <c r="H20" s="641"/>
      <c r="I20" s="653"/>
      <c r="J20" s="620"/>
      <c r="K20" s="623"/>
    </row>
    <row r="21" spans="1:11" x14ac:dyDescent="0.2">
      <c r="A21" s="660"/>
      <c r="B21" s="636"/>
      <c r="C21" s="499"/>
      <c r="D21" s="638"/>
      <c r="E21" s="629"/>
      <c r="F21" s="629"/>
      <c r="G21" s="230">
        <v>43859</v>
      </c>
      <c r="H21" s="641"/>
      <c r="I21" s="653"/>
      <c r="J21" s="620"/>
      <c r="K21" s="623"/>
    </row>
    <row r="22" spans="1:11" ht="11.25" customHeight="1" x14ac:dyDescent="0.2">
      <c r="A22" s="660"/>
      <c r="B22" s="636"/>
      <c r="C22" s="500"/>
      <c r="D22" s="639"/>
      <c r="E22" s="629"/>
      <c r="F22" s="629"/>
      <c r="G22" s="231"/>
      <c r="H22" s="642"/>
      <c r="I22" s="654"/>
      <c r="J22" s="621"/>
      <c r="K22" s="624"/>
    </row>
    <row r="23" spans="1:11" ht="51.75" customHeight="1" x14ac:dyDescent="0.2">
      <c r="A23" s="644">
        <v>5</v>
      </c>
      <c r="B23" s="635" t="s">
        <v>791</v>
      </c>
      <c r="C23" s="498" t="s">
        <v>788</v>
      </c>
      <c r="D23" s="637" t="s">
        <v>13</v>
      </c>
      <c r="E23" s="628" t="s">
        <v>887</v>
      </c>
      <c r="F23" s="647" t="s">
        <v>822</v>
      </c>
      <c r="G23" s="234" t="s">
        <v>790</v>
      </c>
      <c r="H23" s="631" t="s">
        <v>792</v>
      </c>
      <c r="I23" s="653">
        <v>44196</v>
      </c>
      <c r="J23" s="620">
        <v>139910.39999999999</v>
      </c>
      <c r="K23" s="622" t="s">
        <v>816</v>
      </c>
    </row>
    <row r="24" spans="1:11" x14ac:dyDescent="0.2">
      <c r="A24" s="645"/>
      <c r="B24" s="636"/>
      <c r="C24" s="499"/>
      <c r="D24" s="638"/>
      <c r="E24" s="629"/>
      <c r="F24" s="629"/>
      <c r="G24" s="263">
        <v>139910.39999999999</v>
      </c>
      <c r="H24" s="631"/>
      <c r="I24" s="653"/>
      <c r="J24" s="620"/>
      <c r="K24" s="623"/>
    </row>
    <row r="25" spans="1:11" x14ac:dyDescent="0.2">
      <c r="A25" s="645"/>
      <c r="B25" s="636"/>
      <c r="C25" s="499"/>
      <c r="D25" s="638"/>
      <c r="E25" s="629"/>
      <c r="F25" s="629"/>
      <c r="G25" s="230">
        <v>44196</v>
      </c>
      <c r="H25" s="631"/>
      <c r="I25" s="653"/>
      <c r="J25" s="620"/>
      <c r="K25" s="623"/>
    </row>
    <row r="26" spans="1:11" ht="21.75" customHeight="1" x14ac:dyDescent="0.2">
      <c r="A26" s="645"/>
      <c r="B26" s="636"/>
      <c r="C26" s="500"/>
      <c r="D26" s="639"/>
      <c r="E26" s="629"/>
      <c r="F26" s="629"/>
      <c r="G26" s="231"/>
      <c r="H26" s="632"/>
      <c r="I26" s="654"/>
      <c r="J26" s="621"/>
      <c r="K26" s="624"/>
    </row>
    <row r="27" spans="1:11" ht="63.75" customHeight="1" x14ac:dyDescent="0.2">
      <c r="A27" s="645">
        <v>6</v>
      </c>
      <c r="B27" s="635" t="s">
        <v>871</v>
      </c>
      <c r="C27" s="498" t="s">
        <v>868</v>
      </c>
      <c r="D27" s="637" t="s">
        <v>13</v>
      </c>
      <c r="E27" s="628" t="s">
        <v>17</v>
      </c>
      <c r="F27" s="634" t="s">
        <v>872</v>
      </c>
      <c r="G27" s="233" t="s">
        <v>837</v>
      </c>
      <c r="H27" s="670" t="s">
        <v>869</v>
      </c>
      <c r="I27" s="668">
        <v>44043</v>
      </c>
      <c r="J27" s="649">
        <v>333333</v>
      </c>
      <c r="K27" s="622" t="s">
        <v>870</v>
      </c>
    </row>
    <row r="28" spans="1:11" ht="12" customHeight="1" x14ac:dyDescent="0.2">
      <c r="A28" s="645"/>
      <c r="B28" s="636"/>
      <c r="C28" s="499"/>
      <c r="D28" s="638"/>
      <c r="E28" s="629"/>
      <c r="F28" s="629"/>
      <c r="G28" s="373" t="s">
        <v>873</v>
      </c>
      <c r="H28" s="671"/>
      <c r="I28" s="655"/>
      <c r="J28" s="649"/>
      <c r="K28" s="623"/>
    </row>
    <row r="29" spans="1:11" ht="12" customHeight="1" x14ac:dyDescent="0.2">
      <c r="A29" s="645"/>
      <c r="B29" s="636"/>
      <c r="C29" s="499"/>
      <c r="D29" s="638"/>
      <c r="E29" s="629"/>
      <c r="F29" s="629"/>
      <c r="G29" s="264" t="s">
        <v>874</v>
      </c>
      <c r="H29" s="671"/>
      <c r="I29" s="655"/>
      <c r="J29" s="649"/>
      <c r="K29" s="623"/>
    </row>
    <row r="30" spans="1:11" ht="15" customHeight="1" x14ac:dyDescent="0.2">
      <c r="A30" s="645"/>
      <c r="B30" s="636"/>
      <c r="C30" s="500"/>
      <c r="D30" s="639"/>
      <c r="E30" s="629"/>
      <c r="F30" s="629"/>
      <c r="G30" s="231"/>
      <c r="H30" s="672"/>
      <c r="I30" s="669"/>
      <c r="J30" s="649"/>
      <c r="K30" s="624"/>
    </row>
    <row r="31" spans="1:11" ht="12.75" hidden="1" customHeight="1" x14ac:dyDescent="0.2">
      <c r="A31" s="661"/>
      <c r="B31" s="662"/>
      <c r="C31" s="664"/>
      <c r="D31" s="664"/>
      <c r="E31" s="629"/>
      <c r="F31" s="629"/>
      <c r="G31" s="235"/>
      <c r="H31" s="236"/>
      <c r="I31" s="237"/>
      <c r="J31" s="294"/>
      <c r="K31" s="238"/>
    </row>
    <row r="32" spans="1:11" ht="12.75" hidden="1" customHeight="1" x14ac:dyDescent="0.2">
      <c r="A32" s="661"/>
      <c r="B32" s="662"/>
      <c r="C32" s="665"/>
      <c r="D32" s="665"/>
      <c r="E32" s="629"/>
      <c r="F32" s="629"/>
      <c r="G32" s="239"/>
      <c r="H32" s="236"/>
      <c r="I32" s="240"/>
      <c r="J32" s="294"/>
      <c r="K32" s="238"/>
    </row>
    <row r="33" spans="1:11" ht="12.75" hidden="1" customHeight="1" x14ac:dyDescent="0.2">
      <c r="A33" s="661"/>
      <c r="B33" s="663"/>
      <c r="C33" s="666"/>
      <c r="D33" s="666"/>
      <c r="E33" s="667"/>
      <c r="F33" s="667"/>
      <c r="G33" s="241"/>
      <c r="H33" s="242"/>
      <c r="I33" s="243"/>
      <c r="J33" s="295"/>
      <c r="K33" s="244"/>
    </row>
    <row r="34" spans="1:11" ht="50.25" customHeight="1" x14ac:dyDescent="0.2">
      <c r="A34" s="625">
        <v>7</v>
      </c>
      <c r="B34" s="635" t="s">
        <v>916</v>
      </c>
      <c r="C34" s="498" t="s">
        <v>876</v>
      </c>
      <c r="D34" s="637" t="s">
        <v>13</v>
      </c>
      <c r="E34" s="628" t="s">
        <v>776</v>
      </c>
      <c r="F34" s="634" t="s">
        <v>879</v>
      </c>
      <c r="G34" s="232" t="s">
        <v>877</v>
      </c>
      <c r="H34" s="648" t="s">
        <v>880</v>
      </c>
      <c r="I34" s="619">
        <v>43936</v>
      </c>
      <c r="J34" s="643">
        <v>370000</v>
      </c>
      <c r="K34" s="622" t="s">
        <v>878</v>
      </c>
    </row>
    <row r="35" spans="1:11" ht="11.25" customHeight="1" x14ac:dyDescent="0.2">
      <c r="A35" s="558"/>
      <c r="B35" s="636"/>
      <c r="C35" s="499"/>
      <c r="D35" s="638"/>
      <c r="E35" s="629"/>
      <c r="F35" s="629"/>
      <c r="G35" s="229"/>
      <c r="H35" s="558"/>
      <c r="I35" s="619"/>
      <c r="J35" s="620"/>
      <c r="K35" s="623"/>
    </row>
    <row r="36" spans="1:11" x14ac:dyDescent="0.2">
      <c r="A36" s="558"/>
      <c r="B36" s="636"/>
      <c r="C36" s="499"/>
      <c r="D36" s="638"/>
      <c r="E36" s="629"/>
      <c r="F36" s="629"/>
      <c r="G36" s="230"/>
      <c r="H36" s="558"/>
      <c r="I36" s="619"/>
      <c r="J36" s="620"/>
      <c r="K36" s="623"/>
    </row>
    <row r="37" spans="1:11" ht="13.5" customHeight="1" x14ac:dyDescent="0.2">
      <c r="A37" s="559"/>
      <c r="B37" s="636"/>
      <c r="C37" s="500"/>
      <c r="D37" s="639"/>
      <c r="E37" s="629"/>
      <c r="F37" s="629"/>
      <c r="G37" s="231"/>
      <c r="H37" s="559"/>
      <c r="I37" s="619"/>
      <c r="J37" s="621"/>
      <c r="K37" s="624"/>
    </row>
    <row r="38" spans="1:11" ht="12.75" hidden="1" customHeight="1" x14ac:dyDescent="0.2">
      <c r="A38" s="673"/>
      <c r="B38" s="674"/>
      <c r="C38" s="648"/>
      <c r="D38" s="648"/>
      <c r="E38" s="642"/>
      <c r="F38" s="642"/>
      <c r="G38" s="234"/>
      <c r="H38" s="245"/>
      <c r="I38" s="246"/>
      <c r="J38" s="296"/>
      <c r="K38" s="247"/>
    </row>
    <row r="39" spans="1:11" ht="12.75" hidden="1" customHeight="1" x14ac:dyDescent="0.2">
      <c r="A39" s="660"/>
      <c r="B39" s="675"/>
      <c r="C39" s="642"/>
      <c r="D39" s="642"/>
      <c r="E39" s="618"/>
      <c r="F39" s="618"/>
      <c r="G39" s="230"/>
      <c r="H39" s="248"/>
      <c r="I39" s="249"/>
      <c r="J39" s="294"/>
      <c r="K39" s="238"/>
    </row>
    <row r="40" spans="1:11" ht="3.75" hidden="1" customHeight="1" x14ac:dyDescent="0.2">
      <c r="A40" s="660"/>
      <c r="B40" s="675"/>
      <c r="C40" s="648"/>
      <c r="D40" s="648"/>
      <c r="E40" s="618"/>
      <c r="F40" s="618"/>
      <c r="G40" s="250"/>
      <c r="H40" s="248"/>
      <c r="I40" s="249"/>
      <c r="J40" s="294"/>
      <c r="K40" s="238"/>
    </row>
    <row r="41" spans="1:11" ht="12.75" hidden="1" customHeight="1" x14ac:dyDescent="0.2">
      <c r="A41" s="660"/>
      <c r="B41" s="675"/>
      <c r="C41" s="641"/>
      <c r="D41" s="641"/>
      <c r="E41" s="618"/>
      <c r="F41" s="618"/>
      <c r="G41" s="230"/>
      <c r="H41" s="248"/>
      <c r="I41" s="249"/>
      <c r="J41" s="294"/>
      <c r="K41" s="238"/>
    </row>
    <row r="42" spans="1:11" ht="12.75" hidden="1" customHeight="1" x14ac:dyDescent="0.2">
      <c r="A42" s="660"/>
      <c r="B42" s="675"/>
      <c r="C42" s="642"/>
      <c r="D42" s="642"/>
      <c r="E42" s="618"/>
      <c r="F42" s="618"/>
      <c r="G42" s="230"/>
      <c r="H42" s="248"/>
      <c r="I42" s="249"/>
      <c r="J42" s="294"/>
      <c r="K42" s="238"/>
    </row>
    <row r="43" spans="1:11" ht="12.75" hidden="1" customHeight="1" x14ac:dyDescent="0.2">
      <c r="A43" s="676"/>
      <c r="B43" s="677"/>
      <c r="C43" s="648"/>
      <c r="D43" s="648"/>
      <c r="E43" s="618"/>
      <c r="F43" s="618"/>
      <c r="G43" s="250"/>
      <c r="H43" s="251"/>
      <c r="I43" s="249"/>
      <c r="J43" s="294"/>
      <c r="K43" s="238"/>
    </row>
    <row r="44" spans="1:11" ht="12.75" hidden="1" customHeight="1" x14ac:dyDescent="0.2">
      <c r="A44" s="676"/>
      <c r="B44" s="677"/>
      <c r="C44" s="642"/>
      <c r="D44" s="642"/>
      <c r="E44" s="618"/>
      <c r="F44" s="618"/>
      <c r="G44" s="230"/>
      <c r="H44" s="251"/>
      <c r="I44" s="249"/>
      <c r="J44" s="294"/>
      <c r="K44" s="238"/>
    </row>
    <row r="45" spans="1:11" ht="39" customHeight="1" x14ac:dyDescent="0.2">
      <c r="A45" s="660">
        <v>8</v>
      </c>
      <c r="B45" s="635" t="s">
        <v>917</v>
      </c>
      <c r="C45" s="498" t="s">
        <v>894</v>
      </c>
      <c r="D45" s="637" t="s">
        <v>13</v>
      </c>
      <c r="E45" s="628" t="s">
        <v>776</v>
      </c>
      <c r="F45" s="634" t="s">
        <v>895</v>
      </c>
      <c r="G45" s="230" t="s">
        <v>896</v>
      </c>
      <c r="H45" s="679" t="s">
        <v>897</v>
      </c>
      <c r="I45" s="640">
        <v>44196</v>
      </c>
      <c r="J45" s="649">
        <v>750000</v>
      </c>
      <c r="K45" s="622" t="s">
        <v>893</v>
      </c>
    </row>
    <row r="46" spans="1:11" x14ac:dyDescent="0.2">
      <c r="A46" s="660"/>
      <c r="B46" s="636"/>
      <c r="C46" s="499"/>
      <c r="D46" s="638"/>
      <c r="E46" s="629"/>
      <c r="F46" s="629"/>
      <c r="G46" s="229"/>
      <c r="H46" s="680"/>
      <c r="I46" s="653"/>
      <c r="J46" s="649"/>
      <c r="K46" s="623"/>
    </row>
    <row r="47" spans="1:11" x14ac:dyDescent="0.2">
      <c r="A47" s="660"/>
      <c r="B47" s="636"/>
      <c r="C47" s="499"/>
      <c r="D47" s="638"/>
      <c r="E47" s="629"/>
      <c r="F47" s="629"/>
      <c r="G47" s="230"/>
      <c r="H47" s="680"/>
      <c r="I47" s="653"/>
      <c r="J47" s="649"/>
      <c r="K47" s="623"/>
    </row>
    <row r="48" spans="1:11" ht="15" customHeight="1" x14ac:dyDescent="0.2">
      <c r="A48" s="678"/>
      <c r="B48" s="636"/>
      <c r="C48" s="500"/>
      <c r="D48" s="639"/>
      <c r="E48" s="629"/>
      <c r="F48" s="629"/>
      <c r="G48" s="231"/>
      <c r="H48" s="681"/>
      <c r="I48" s="654"/>
      <c r="J48" s="649"/>
      <c r="K48" s="624"/>
    </row>
    <row r="49" spans="1:19" ht="50.25" customHeight="1" x14ac:dyDescent="0.2">
      <c r="A49" s="625">
        <v>9</v>
      </c>
      <c r="B49" s="635" t="s">
        <v>947</v>
      </c>
      <c r="C49" s="498" t="s">
        <v>886</v>
      </c>
      <c r="D49" s="637" t="s">
        <v>13</v>
      </c>
      <c r="E49" s="628" t="s">
        <v>887</v>
      </c>
      <c r="F49" s="634" t="s">
        <v>888</v>
      </c>
      <c r="G49" s="233" t="s">
        <v>889</v>
      </c>
      <c r="H49" s="631" t="s">
        <v>890</v>
      </c>
      <c r="I49" s="682">
        <v>44190</v>
      </c>
      <c r="J49" s="643">
        <v>28992</v>
      </c>
      <c r="K49" s="622" t="s">
        <v>891</v>
      </c>
    </row>
    <row r="50" spans="1:19" x14ac:dyDescent="0.2">
      <c r="A50" s="558"/>
      <c r="B50" s="636"/>
      <c r="C50" s="499"/>
      <c r="D50" s="638"/>
      <c r="E50" s="629"/>
      <c r="F50" s="629"/>
      <c r="G50" s="229" t="s">
        <v>898</v>
      </c>
      <c r="H50" s="631"/>
      <c r="I50" s="683"/>
      <c r="J50" s="620"/>
      <c r="K50" s="623"/>
    </row>
    <row r="51" spans="1:19" ht="15" customHeight="1" x14ac:dyDescent="0.2">
      <c r="A51" s="558"/>
      <c r="B51" s="636"/>
      <c r="C51" s="499"/>
      <c r="D51" s="638"/>
      <c r="E51" s="629"/>
      <c r="F51" s="629"/>
      <c r="G51" s="230"/>
      <c r="H51" s="631"/>
      <c r="I51" s="683"/>
      <c r="J51" s="620"/>
      <c r="K51" s="623"/>
    </row>
    <row r="52" spans="1:19" ht="39" customHeight="1" x14ac:dyDescent="0.2">
      <c r="A52" s="559"/>
      <c r="B52" s="636"/>
      <c r="C52" s="500"/>
      <c r="D52" s="639"/>
      <c r="E52" s="629"/>
      <c r="F52" s="629"/>
      <c r="G52" s="231"/>
      <c r="H52" s="632"/>
      <c r="I52" s="684"/>
      <c r="J52" s="621"/>
      <c r="K52" s="624"/>
    </row>
    <row r="53" spans="1:19" ht="36.75" customHeight="1" x14ac:dyDescent="0.25">
      <c r="A53" s="625">
        <v>10</v>
      </c>
      <c r="B53" s="635" t="s">
        <v>913</v>
      </c>
      <c r="C53" s="694" t="s">
        <v>915</v>
      </c>
      <c r="D53" s="637" t="s">
        <v>13</v>
      </c>
      <c r="E53" s="697" t="s">
        <v>776</v>
      </c>
      <c r="F53" s="700" t="s">
        <v>918</v>
      </c>
      <c r="G53" s="379" t="s">
        <v>914</v>
      </c>
      <c r="H53" s="685" t="s">
        <v>943</v>
      </c>
      <c r="I53" s="688" t="s">
        <v>921</v>
      </c>
      <c r="J53" s="685">
        <v>1658800</v>
      </c>
      <c r="K53" s="691" t="s">
        <v>919</v>
      </c>
      <c r="L53" s="380"/>
      <c r="M53" s="380"/>
      <c r="N53" s="381"/>
      <c r="O53" s="381"/>
      <c r="P53" s="382"/>
      <c r="Q53" s="383"/>
      <c r="R53" s="380"/>
      <c r="S53" s="381"/>
    </row>
    <row r="54" spans="1:19" ht="15" customHeight="1" x14ac:dyDescent="0.25">
      <c r="A54" s="558"/>
      <c r="B54" s="636"/>
      <c r="C54" s="695"/>
      <c r="D54" s="638"/>
      <c r="E54" s="698"/>
      <c r="F54" s="695"/>
      <c r="G54" s="379"/>
      <c r="H54" s="686"/>
      <c r="I54" s="689"/>
      <c r="J54" s="686"/>
      <c r="K54" s="692"/>
      <c r="L54" s="380"/>
      <c r="M54" s="380"/>
      <c r="N54" s="381"/>
      <c r="O54" s="381"/>
      <c r="P54" s="382"/>
      <c r="Q54" s="383"/>
      <c r="R54" s="380"/>
      <c r="S54" s="381"/>
    </row>
    <row r="55" spans="1:19" ht="15.75" x14ac:dyDescent="0.25">
      <c r="A55" s="558"/>
      <c r="B55" s="636"/>
      <c r="C55" s="695"/>
      <c r="D55" s="638"/>
      <c r="E55" s="698"/>
      <c r="F55" s="695"/>
      <c r="G55" s="379"/>
      <c r="H55" s="686"/>
      <c r="I55" s="689"/>
      <c r="J55" s="686"/>
      <c r="K55" s="692"/>
      <c r="L55" s="380"/>
      <c r="M55" s="380"/>
      <c r="N55" s="381"/>
      <c r="O55" s="381"/>
      <c r="P55" s="382"/>
      <c r="Q55" s="383"/>
      <c r="R55" s="380"/>
      <c r="S55" s="381"/>
    </row>
    <row r="56" spans="1:19" ht="15.75" x14ac:dyDescent="0.25">
      <c r="A56" s="559"/>
      <c r="B56" s="636"/>
      <c r="C56" s="696"/>
      <c r="D56" s="639"/>
      <c r="E56" s="699"/>
      <c r="F56" s="696"/>
      <c r="G56" s="379"/>
      <c r="H56" s="687"/>
      <c r="I56" s="690"/>
      <c r="J56" s="687"/>
      <c r="K56" s="693"/>
      <c r="L56" s="380"/>
      <c r="M56" s="380"/>
      <c r="N56" s="381"/>
      <c r="O56" s="381"/>
      <c r="P56" s="382"/>
      <c r="Q56" s="383"/>
      <c r="R56" s="380"/>
      <c r="S56" s="381"/>
    </row>
    <row r="57" spans="1:19" ht="40.5" customHeight="1" x14ac:dyDescent="0.2">
      <c r="A57" s="625">
        <v>11</v>
      </c>
      <c r="B57" s="635" t="s">
        <v>936</v>
      </c>
      <c r="C57" s="498" t="s">
        <v>937</v>
      </c>
      <c r="D57" s="637" t="s">
        <v>13</v>
      </c>
      <c r="E57" s="628" t="s">
        <v>938</v>
      </c>
      <c r="F57" s="634" t="s">
        <v>939</v>
      </c>
      <c r="G57" s="252" t="s">
        <v>940</v>
      </c>
      <c r="H57" s="670" t="s">
        <v>942</v>
      </c>
      <c r="I57" s="682">
        <v>44196</v>
      </c>
      <c r="J57" s="649">
        <v>4416700</v>
      </c>
      <c r="K57" s="622" t="s">
        <v>941</v>
      </c>
      <c r="L57" s="384"/>
      <c r="M57" s="384"/>
      <c r="N57" s="384"/>
      <c r="O57" s="384"/>
      <c r="P57" s="384"/>
      <c r="Q57" s="384"/>
      <c r="R57" s="384"/>
      <c r="S57" s="384"/>
    </row>
    <row r="58" spans="1:19" x14ac:dyDescent="0.2">
      <c r="A58" s="558"/>
      <c r="B58" s="636"/>
      <c r="C58" s="499"/>
      <c r="D58" s="638"/>
      <c r="E58" s="629"/>
      <c r="F58" s="629"/>
      <c r="G58" s="229" t="s">
        <v>944</v>
      </c>
      <c r="H58" s="671"/>
      <c r="I58" s="683"/>
      <c r="J58" s="649"/>
      <c r="K58" s="623"/>
    </row>
    <row r="59" spans="1:19" x14ac:dyDescent="0.2">
      <c r="A59" s="558"/>
      <c r="B59" s="636"/>
      <c r="C59" s="499"/>
      <c r="D59" s="638"/>
      <c r="E59" s="629"/>
      <c r="F59" s="629"/>
      <c r="G59" s="230"/>
      <c r="H59" s="671"/>
      <c r="I59" s="683"/>
      <c r="J59" s="649"/>
      <c r="K59" s="623"/>
    </row>
    <row r="60" spans="1:19" ht="21" customHeight="1" x14ac:dyDescent="0.2">
      <c r="A60" s="559"/>
      <c r="B60" s="636"/>
      <c r="C60" s="500"/>
      <c r="D60" s="639"/>
      <c r="E60" s="629"/>
      <c r="F60" s="629"/>
      <c r="G60" s="231"/>
      <c r="H60" s="672"/>
      <c r="I60" s="684"/>
      <c r="J60" s="649"/>
      <c r="K60" s="624"/>
    </row>
    <row r="61" spans="1:19" ht="39" customHeight="1" x14ac:dyDescent="0.2">
      <c r="A61" s="625">
        <v>12</v>
      </c>
      <c r="B61" s="635" t="s">
        <v>999</v>
      </c>
      <c r="C61" s="498" t="s">
        <v>980</v>
      </c>
      <c r="D61" s="637" t="s">
        <v>13</v>
      </c>
      <c r="E61" s="628" t="s">
        <v>776</v>
      </c>
      <c r="F61" s="634" t="s">
        <v>979</v>
      </c>
      <c r="G61" s="233" t="s">
        <v>978</v>
      </c>
      <c r="H61" s="701" t="s">
        <v>982</v>
      </c>
      <c r="I61" s="682">
        <v>44104</v>
      </c>
      <c r="J61" s="705">
        <v>187200</v>
      </c>
      <c r="K61" s="622" t="s">
        <v>981</v>
      </c>
    </row>
    <row r="62" spans="1:19" x14ac:dyDescent="0.2">
      <c r="A62" s="558"/>
      <c r="B62" s="636"/>
      <c r="C62" s="499"/>
      <c r="D62" s="638"/>
      <c r="E62" s="629"/>
      <c r="F62" s="629"/>
      <c r="G62" s="229" t="s">
        <v>983</v>
      </c>
      <c r="H62" s="702"/>
      <c r="I62" s="655"/>
      <c r="J62" s="706"/>
      <c r="K62" s="623"/>
    </row>
    <row r="63" spans="1:19" x14ac:dyDescent="0.2">
      <c r="A63" s="558"/>
      <c r="B63" s="636"/>
      <c r="C63" s="499"/>
      <c r="D63" s="638"/>
      <c r="E63" s="629"/>
      <c r="F63" s="629"/>
      <c r="G63" s="415" t="s">
        <v>984</v>
      </c>
      <c r="H63" s="702"/>
      <c r="I63" s="655"/>
      <c r="J63" s="706"/>
      <c r="K63" s="623"/>
    </row>
    <row r="64" spans="1:19" ht="24" customHeight="1" x14ac:dyDescent="0.2">
      <c r="A64" s="559"/>
      <c r="B64" s="636"/>
      <c r="C64" s="500"/>
      <c r="D64" s="639"/>
      <c r="E64" s="629"/>
      <c r="F64" s="629"/>
      <c r="G64" s="231"/>
      <c r="H64" s="703"/>
      <c r="I64" s="704"/>
      <c r="J64" s="707"/>
      <c r="K64" s="624"/>
    </row>
    <row r="65" spans="1:11" ht="50.25" customHeight="1" x14ac:dyDescent="0.2">
      <c r="A65" s="625">
        <v>13</v>
      </c>
      <c r="B65" s="635"/>
      <c r="C65" s="498"/>
      <c r="D65" s="637"/>
      <c r="E65" s="628"/>
      <c r="F65" s="634"/>
      <c r="G65" s="233"/>
      <c r="H65" s="648"/>
      <c r="I65" s="619"/>
      <c r="J65" s="649"/>
      <c r="K65" s="622"/>
    </row>
    <row r="66" spans="1:11" x14ac:dyDescent="0.2">
      <c r="A66" s="558"/>
      <c r="B66" s="636"/>
      <c r="C66" s="499"/>
      <c r="D66" s="638"/>
      <c r="E66" s="629"/>
      <c r="F66" s="629"/>
      <c r="G66" s="229"/>
      <c r="H66" s="641"/>
      <c r="I66" s="619"/>
      <c r="J66" s="649"/>
      <c r="K66" s="623"/>
    </row>
    <row r="67" spans="1:11" ht="14.25" customHeight="1" x14ac:dyDescent="0.2">
      <c r="A67" s="558"/>
      <c r="B67" s="636"/>
      <c r="C67" s="499"/>
      <c r="D67" s="638"/>
      <c r="E67" s="629"/>
      <c r="F67" s="629"/>
      <c r="G67" s="230"/>
      <c r="H67" s="641"/>
      <c r="I67" s="619"/>
      <c r="J67" s="649"/>
      <c r="K67" s="623"/>
    </row>
    <row r="68" spans="1:11" ht="13.5" customHeight="1" x14ac:dyDescent="0.2">
      <c r="A68" s="559"/>
      <c r="B68" s="636"/>
      <c r="C68" s="500"/>
      <c r="D68" s="639"/>
      <c r="E68" s="629"/>
      <c r="F68" s="629"/>
      <c r="G68" s="231"/>
      <c r="H68" s="642"/>
      <c r="I68" s="619"/>
      <c r="J68" s="649"/>
      <c r="K68" s="624"/>
    </row>
    <row r="69" spans="1:11" ht="32.25" customHeight="1" x14ac:dyDescent="0.2">
      <c r="A69" s="625">
        <v>14</v>
      </c>
      <c r="B69" s="626"/>
      <c r="C69" s="498"/>
      <c r="D69" s="637"/>
      <c r="E69" s="628"/>
      <c r="F69" s="634"/>
      <c r="G69" s="234"/>
      <c r="H69" s="631"/>
      <c r="I69" s="653"/>
      <c r="J69" s="620"/>
      <c r="K69" s="622"/>
    </row>
    <row r="70" spans="1:11" ht="13.5" customHeight="1" x14ac:dyDescent="0.2">
      <c r="A70" s="558"/>
      <c r="B70" s="627"/>
      <c r="C70" s="499"/>
      <c r="D70" s="638"/>
      <c r="E70" s="629"/>
      <c r="F70" s="629"/>
      <c r="G70" s="229"/>
      <c r="H70" s="631"/>
      <c r="I70" s="653"/>
      <c r="J70" s="620"/>
      <c r="K70" s="623"/>
    </row>
    <row r="71" spans="1:11" ht="15.75" customHeight="1" x14ac:dyDescent="0.2">
      <c r="A71" s="558"/>
      <c r="B71" s="627"/>
      <c r="C71" s="499"/>
      <c r="D71" s="638"/>
      <c r="E71" s="629"/>
      <c r="F71" s="629"/>
      <c r="G71" s="264"/>
      <c r="H71" s="631"/>
      <c r="I71" s="653"/>
      <c r="J71" s="620"/>
      <c r="K71" s="623"/>
    </row>
    <row r="72" spans="1:11" ht="15.75" customHeight="1" x14ac:dyDescent="0.2">
      <c r="A72" s="559"/>
      <c r="B72" s="627"/>
      <c r="C72" s="500"/>
      <c r="D72" s="639"/>
      <c r="E72" s="629"/>
      <c r="F72" s="629"/>
      <c r="G72" s="231"/>
      <c r="H72" s="632"/>
      <c r="I72" s="654"/>
      <c r="J72" s="621"/>
      <c r="K72" s="624"/>
    </row>
    <row r="73" spans="1:11" ht="45.75" hidden="1" customHeight="1" x14ac:dyDescent="0.2">
      <c r="A73" s="625">
        <v>15</v>
      </c>
      <c r="B73" s="708"/>
      <c r="C73" s="642"/>
      <c r="D73" s="670"/>
      <c r="E73" s="628"/>
      <c r="F73" s="634"/>
      <c r="G73" s="233"/>
      <c r="H73" s="679"/>
      <c r="I73" s="640"/>
      <c r="J73" s="643"/>
      <c r="K73" s="622"/>
    </row>
    <row r="74" spans="1:11" ht="17.25" hidden="1" customHeight="1" x14ac:dyDescent="0.2">
      <c r="A74" s="558"/>
      <c r="B74" s="636"/>
      <c r="C74" s="618"/>
      <c r="D74" s="671"/>
      <c r="E74" s="629"/>
      <c r="F74" s="629"/>
      <c r="G74" s="229"/>
      <c r="H74" s="680"/>
      <c r="I74" s="653"/>
      <c r="J74" s="620"/>
      <c r="K74" s="623"/>
    </row>
    <row r="75" spans="1:11" ht="15.75" hidden="1" customHeight="1" x14ac:dyDescent="0.2">
      <c r="A75" s="558"/>
      <c r="B75" s="636"/>
      <c r="C75" s="618"/>
      <c r="D75" s="671"/>
      <c r="E75" s="629"/>
      <c r="F75" s="629"/>
      <c r="G75" s="230"/>
      <c r="H75" s="680"/>
      <c r="I75" s="653"/>
      <c r="J75" s="620"/>
      <c r="K75" s="623"/>
    </row>
    <row r="76" spans="1:11" ht="16.5" hidden="1" customHeight="1" x14ac:dyDescent="0.2">
      <c r="A76" s="559"/>
      <c r="B76" s="636"/>
      <c r="C76" s="618"/>
      <c r="D76" s="709"/>
      <c r="E76" s="629"/>
      <c r="F76" s="629"/>
      <c r="G76" s="231"/>
      <c r="H76" s="681"/>
      <c r="I76" s="654"/>
      <c r="J76" s="621"/>
      <c r="K76" s="624"/>
    </row>
    <row r="77" spans="1:11" ht="52.5" hidden="1" customHeight="1" x14ac:dyDescent="0.2">
      <c r="A77" s="625">
        <v>16</v>
      </c>
      <c r="B77" s="708"/>
      <c r="C77" s="642"/>
      <c r="D77" s="670"/>
      <c r="E77" s="628"/>
      <c r="F77" s="634"/>
      <c r="G77" s="252"/>
      <c r="H77" s="648"/>
      <c r="I77" s="682"/>
      <c r="J77" s="643"/>
      <c r="K77" s="622"/>
    </row>
    <row r="78" spans="1:11" ht="12.75" hidden="1" customHeight="1" x14ac:dyDescent="0.2">
      <c r="A78" s="558"/>
      <c r="B78" s="636"/>
      <c r="C78" s="618"/>
      <c r="D78" s="671"/>
      <c r="E78" s="629"/>
      <c r="F78" s="629"/>
      <c r="G78" s="229"/>
      <c r="H78" s="641"/>
      <c r="I78" s="655"/>
      <c r="J78" s="620"/>
      <c r="K78" s="623"/>
    </row>
    <row r="79" spans="1:11" ht="12.75" hidden="1" customHeight="1" x14ac:dyDescent="0.2">
      <c r="A79" s="558"/>
      <c r="B79" s="636"/>
      <c r="C79" s="618"/>
      <c r="D79" s="671"/>
      <c r="E79" s="629"/>
      <c r="F79" s="629"/>
      <c r="G79" s="230"/>
      <c r="H79" s="641"/>
      <c r="I79" s="655"/>
      <c r="J79" s="620"/>
      <c r="K79" s="623"/>
    </row>
    <row r="80" spans="1:11" ht="17.25" hidden="1" customHeight="1" x14ac:dyDescent="0.2">
      <c r="A80" s="559"/>
      <c r="B80" s="636"/>
      <c r="C80" s="618"/>
      <c r="D80" s="709"/>
      <c r="E80" s="629"/>
      <c r="F80" s="629"/>
      <c r="G80" s="231"/>
      <c r="H80" s="642"/>
      <c r="I80" s="704"/>
      <c r="J80" s="621"/>
      <c r="K80" s="624"/>
    </row>
    <row r="81" spans="1:11" ht="53.25" hidden="1" customHeight="1" x14ac:dyDescent="0.2">
      <c r="A81" s="625">
        <v>17</v>
      </c>
      <c r="B81" s="635"/>
      <c r="C81" s="642"/>
      <c r="D81" s="670"/>
      <c r="E81" s="628"/>
      <c r="F81" s="634"/>
      <c r="G81" s="252"/>
      <c r="H81" s="648"/>
      <c r="I81" s="682"/>
      <c r="J81" s="643"/>
      <c r="K81" s="622"/>
    </row>
    <row r="82" spans="1:11" ht="15.75" hidden="1" customHeight="1" x14ac:dyDescent="0.2">
      <c r="A82" s="558"/>
      <c r="B82" s="636"/>
      <c r="C82" s="618"/>
      <c r="D82" s="671"/>
      <c r="E82" s="629"/>
      <c r="F82" s="629"/>
      <c r="G82" s="229"/>
      <c r="H82" s="641"/>
      <c r="I82" s="655"/>
      <c r="J82" s="620"/>
      <c r="K82" s="623"/>
    </row>
    <row r="83" spans="1:11" ht="12.75" hidden="1" customHeight="1" x14ac:dyDescent="0.2">
      <c r="A83" s="558"/>
      <c r="B83" s="636"/>
      <c r="C83" s="618"/>
      <c r="D83" s="671"/>
      <c r="E83" s="629"/>
      <c r="F83" s="629"/>
      <c r="G83" s="230"/>
      <c r="H83" s="641"/>
      <c r="I83" s="655"/>
      <c r="J83" s="620"/>
      <c r="K83" s="623"/>
    </row>
    <row r="84" spans="1:11" ht="13.5" hidden="1" customHeight="1" x14ac:dyDescent="0.2">
      <c r="A84" s="559"/>
      <c r="B84" s="636"/>
      <c r="C84" s="618"/>
      <c r="D84" s="709"/>
      <c r="E84" s="629"/>
      <c r="F84" s="629"/>
      <c r="G84" s="231"/>
      <c r="H84" s="642"/>
      <c r="I84" s="704"/>
      <c r="J84" s="621"/>
      <c r="K84" s="624"/>
    </row>
    <row r="85" spans="1:11" ht="38.25" hidden="1" customHeight="1" x14ac:dyDescent="0.2">
      <c r="A85" s="625">
        <v>18</v>
      </c>
      <c r="B85" s="635"/>
      <c r="C85" s="642"/>
      <c r="D85" s="670"/>
      <c r="E85" s="628"/>
      <c r="F85" s="634"/>
      <c r="G85" s="233"/>
      <c r="H85" s="648"/>
      <c r="I85" s="682"/>
      <c r="J85" s="643"/>
      <c r="K85" s="622"/>
    </row>
    <row r="86" spans="1:11" ht="12.75" hidden="1" customHeight="1" x14ac:dyDescent="0.2">
      <c r="A86" s="558"/>
      <c r="B86" s="636"/>
      <c r="C86" s="618"/>
      <c r="D86" s="671"/>
      <c r="E86" s="629"/>
      <c r="F86" s="629"/>
      <c r="G86" s="229"/>
      <c r="H86" s="641"/>
      <c r="I86" s="655"/>
      <c r="J86" s="620"/>
      <c r="K86" s="623"/>
    </row>
    <row r="87" spans="1:11" ht="12.75" hidden="1" customHeight="1" x14ac:dyDescent="0.2">
      <c r="A87" s="558"/>
      <c r="B87" s="636"/>
      <c r="C87" s="618"/>
      <c r="D87" s="671"/>
      <c r="E87" s="629"/>
      <c r="F87" s="629"/>
      <c r="G87" s="230"/>
      <c r="H87" s="641"/>
      <c r="I87" s="655"/>
      <c r="J87" s="620"/>
      <c r="K87" s="623"/>
    </row>
    <row r="88" spans="1:11" ht="12.75" hidden="1" customHeight="1" x14ac:dyDescent="0.2">
      <c r="A88" s="559"/>
      <c r="B88" s="636"/>
      <c r="C88" s="618"/>
      <c r="D88" s="709"/>
      <c r="E88" s="629"/>
      <c r="F88" s="629"/>
      <c r="G88" s="231"/>
      <c r="H88" s="642"/>
      <c r="I88" s="704"/>
      <c r="J88" s="621"/>
      <c r="K88" s="624"/>
    </row>
    <row r="89" spans="1:11" ht="37.5" hidden="1" customHeight="1" x14ac:dyDescent="0.2">
      <c r="A89" s="625">
        <v>19</v>
      </c>
      <c r="B89" s="713"/>
      <c r="C89" s="642"/>
      <c r="D89" s="670"/>
      <c r="E89" s="628"/>
      <c r="F89" s="634"/>
      <c r="G89" s="252"/>
      <c r="H89" s="648"/>
      <c r="I89" s="640"/>
      <c r="J89" s="643"/>
      <c r="K89" s="622"/>
    </row>
    <row r="90" spans="1:11" ht="14.25" hidden="1" customHeight="1" x14ac:dyDescent="0.2">
      <c r="A90" s="558"/>
      <c r="B90" s="714"/>
      <c r="C90" s="618"/>
      <c r="D90" s="671"/>
      <c r="E90" s="629"/>
      <c r="F90" s="629"/>
      <c r="G90" s="229"/>
      <c r="H90" s="641"/>
      <c r="I90" s="653"/>
      <c r="J90" s="620"/>
      <c r="K90" s="623"/>
    </row>
    <row r="91" spans="1:11" ht="15" hidden="1" customHeight="1" x14ac:dyDescent="0.2">
      <c r="A91" s="558"/>
      <c r="B91" s="714"/>
      <c r="C91" s="618"/>
      <c r="D91" s="671"/>
      <c r="E91" s="629"/>
      <c r="F91" s="629"/>
      <c r="G91" s="230"/>
      <c r="H91" s="641"/>
      <c r="I91" s="653"/>
      <c r="J91" s="620"/>
      <c r="K91" s="623"/>
    </row>
    <row r="92" spans="1:11" ht="12.75" hidden="1" customHeight="1" x14ac:dyDescent="0.2">
      <c r="A92" s="559"/>
      <c r="B92" s="715"/>
      <c r="C92" s="618"/>
      <c r="D92" s="709"/>
      <c r="E92" s="629"/>
      <c r="F92" s="629"/>
      <c r="G92" s="231"/>
      <c r="H92" s="642"/>
      <c r="I92" s="654"/>
      <c r="J92" s="621"/>
      <c r="K92" s="624"/>
    </row>
    <row r="93" spans="1:11" ht="39.75" hidden="1" customHeight="1" x14ac:dyDescent="0.2">
      <c r="A93" s="625">
        <v>20</v>
      </c>
      <c r="B93" s="635"/>
      <c r="C93" s="642"/>
      <c r="D93" s="670"/>
      <c r="E93" s="628"/>
      <c r="F93" s="634"/>
      <c r="G93" s="252"/>
      <c r="H93" s="648"/>
      <c r="I93" s="640"/>
      <c r="J93" s="643"/>
      <c r="K93" s="622"/>
    </row>
    <row r="94" spans="1:11" ht="15" hidden="1" customHeight="1" x14ac:dyDescent="0.2">
      <c r="A94" s="558"/>
      <c r="B94" s="636"/>
      <c r="C94" s="618"/>
      <c r="D94" s="671"/>
      <c r="E94" s="629"/>
      <c r="F94" s="629"/>
      <c r="G94" s="229"/>
      <c r="H94" s="558"/>
      <c r="I94" s="653"/>
      <c r="J94" s="620"/>
      <c r="K94" s="623"/>
    </row>
    <row r="95" spans="1:11" ht="15.75" hidden="1" customHeight="1" x14ac:dyDescent="0.2">
      <c r="A95" s="558"/>
      <c r="B95" s="636"/>
      <c r="C95" s="618"/>
      <c r="D95" s="671"/>
      <c r="E95" s="629"/>
      <c r="F95" s="629"/>
      <c r="G95" s="230"/>
      <c r="H95" s="558"/>
      <c r="I95" s="653"/>
      <c r="J95" s="620"/>
      <c r="K95" s="623"/>
    </row>
    <row r="96" spans="1:11" ht="16.5" hidden="1" customHeight="1" x14ac:dyDescent="0.2">
      <c r="A96" s="559"/>
      <c r="B96" s="636"/>
      <c r="C96" s="618"/>
      <c r="D96" s="709"/>
      <c r="E96" s="629"/>
      <c r="F96" s="629"/>
      <c r="G96" s="231"/>
      <c r="H96" s="559"/>
      <c r="I96" s="654"/>
      <c r="J96" s="621"/>
      <c r="K96" s="624"/>
    </row>
    <row r="97" spans="1:11" ht="38.25" hidden="1" customHeight="1" x14ac:dyDescent="0.2">
      <c r="A97" s="625">
        <v>21</v>
      </c>
      <c r="B97" s="635"/>
      <c r="C97" s="642"/>
      <c r="D97" s="670"/>
      <c r="E97" s="628"/>
      <c r="F97" s="634"/>
      <c r="G97" s="253"/>
      <c r="H97" s="657"/>
      <c r="I97" s="640"/>
      <c r="J97" s="643"/>
      <c r="K97" s="622"/>
    </row>
    <row r="98" spans="1:11" ht="12.75" hidden="1" customHeight="1" x14ac:dyDescent="0.2">
      <c r="A98" s="558"/>
      <c r="B98" s="636"/>
      <c r="C98" s="618"/>
      <c r="D98" s="671"/>
      <c r="E98" s="629"/>
      <c r="F98" s="629"/>
      <c r="G98" s="229"/>
      <c r="H98" s="658"/>
      <c r="I98" s="641"/>
      <c r="J98" s="620"/>
      <c r="K98" s="623"/>
    </row>
    <row r="99" spans="1:11" ht="15.75" hidden="1" customHeight="1" x14ac:dyDescent="0.2">
      <c r="A99" s="558"/>
      <c r="B99" s="636"/>
      <c r="C99" s="618"/>
      <c r="D99" s="671"/>
      <c r="E99" s="629"/>
      <c r="F99" s="629"/>
      <c r="G99" s="230"/>
      <c r="H99" s="658"/>
      <c r="I99" s="641"/>
      <c r="J99" s="620"/>
      <c r="K99" s="623"/>
    </row>
    <row r="100" spans="1:11" ht="15.75" hidden="1" customHeight="1" x14ac:dyDescent="0.2">
      <c r="A100" s="559"/>
      <c r="B100" s="636"/>
      <c r="C100" s="618"/>
      <c r="D100" s="709"/>
      <c r="E100" s="629"/>
      <c r="F100" s="629"/>
      <c r="G100" s="231"/>
      <c r="H100" s="659"/>
      <c r="I100" s="642"/>
      <c r="J100" s="620"/>
      <c r="K100" s="624"/>
    </row>
    <row r="101" spans="1:11" ht="41.25" hidden="1" customHeight="1" x14ac:dyDescent="0.2">
      <c r="A101" s="625">
        <v>22</v>
      </c>
      <c r="B101" s="710"/>
      <c r="C101" s="642"/>
      <c r="D101" s="670"/>
      <c r="E101" s="628"/>
      <c r="F101" s="634"/>
      <c r="G101" s="233"/>
      <c r="H101" s="670"/>
      <c r="I101" s="668"/>
      <c r="J101" s="649"/>
      <c r="K101" s="622"/>
    </row>
    <row r="102" spans="1:11" ht="15.75" hidden="1" customHeight="1" x14ac:dyDescent="0.2">
      <c r="A102" s="558"/>
      <c r="B102" s="711"/>
      <c r="C102" s="618"/>
      <c r="D102" s="671"/>
      <c r="E102" s="629"/>
      <c r="F102" s="629"/>
      <c r="G102" s="229"/>
      <c r="H102" s="671"/>
      <c r="I102" s="655"/>
      <c r="J102" s="649"/>
      <c r="K102" s="623"/>
    </row>
    <row r="103" spans="1:11" ht="15.75" hidden="1" customHeight="1" x14ac:dyDescent="0.2">
      <c r="A103" s="558"/>
      <c r="B103" s="711"/>
      <c r="C103" s="618"/>
      <c r="D103" s="671"/>
      <c r="E103" s="629"/>
      <c r="F103" s="629"/>
      <c r="G103" s="230"/>
      <c r="H103" s="671"/>
      <c r="I103" s="655"/>
      <c r="J103" s="649"/>
      <c r="K103" s="623"/>
    </row>
    <row r="104" spans="1:11" ht="21.75" hidden="1" customHeight="1" x14ac:dyDescent="0.2">
      <c r="A104" s="559"/>
      <c r="B104" s="712"/>
      <c r="C104" s="618"/>
      <c r="D104" s="709"/>
      <c r="E104" s="629"/>
      <c r="F104" s="629"/>
      <c r="G104" s="231"/>
      <c r="H104" s="672"/>
      <c r="I104" s="669"/>
      <c r="J104" s="649"/>
      <c r="K104" s="624"/>
    </row>
    <row r="105" spans="1:11" ht="50.25" hidden="1" customHeight="1" x14ac:dyDescent="0.2">
      <c r="A105" s="625">
        <v>23</v>
      </c>
      <c r="B105" s="710"/>
      <c r="C105" s="642"/>
      <c r="D105" s="670"/>
      <c r="E105" s="628"/>
      <c r="F105" s="634"/>
      <c r="G105" s="252"/>
      <c r="H105" s="648"/>
      <c r="I105" s="640"/>
      <c r="J105" s="643"/>
      <c r="K105" s="622"/>
    </row>
    <row r="106" spans="1:11" ht="15" hidden="1" customHeight="1" x14ac:dyDescent="0.2">
      <c r="A106" s="558"/>
      <c r="B106" s="711"/>
      <c r="C106" s="618"/>
      <c r="D106" s="671"/>
      <c r="E106" s="629"/>
      <c r="F106" s="629"/>
      <c r="G106" s="229"/>
      <c r="H106" s="641"/>
      <c r="I106" s="653"/>
      <c r="J106" s="620"/>
      <c r="K106" s="623"/>
    </row>
    <row r="107" spans="1:11" ht="15" hidden="1" customHeight="1" x14ac:dyDescent="0.2">
      <c r="A107" s="558"/>
      <c r="B107" s="711"/>
      <c r="C107" s="618"/>
      <c r="D107" s="671"/>
      <c r="E107" s="629"/>
      <c r="F107" s="629"/>
      <c r="G107" s="230"/>
      <c r="H107" s="641"/>
      <c r="I107" s="653"/>
      <c r="J107" s="620"/>
      <c r="K107" s="623"/>
    </row>
    <row r="108" spans="1:11" ht="16.5" hidden="1" customHeight="1" x14ac:dyDescent="0.2">
      <c r="A108" s="559"/>
      <c r="B108" s="712"/>
      <c r="C108" s="618"/>
      <c r="D108" s="709"/>
      <c r="E108" s="629"/>
      <c r="F108" s="629"/>
      <c r="G108" s="231"/>
      <c r="H108" s="642"/>
      <c r="I108" s="654"/>
      <c r="J108" s="621"/>
      <c r="K108" s="624"/>
    </row>
    <row r="109" spans="1:11" ht="29.25" hidden="1" customHeight="1" x14ac:dyDescent="0.2">
      <c r="A109" s="625"/>
      <c r="B109" s="635"/>
      <c r="C109" s="642"/>
      <c r="D109" s="648"/>
      <c r="E109" s="618"/>
      <c r="F109" s="634"/>
      <c r="G109" s="254"/>
      <c r="H109" s="648"/>
      <c r="I109" s="640"/>
      <c r="J109" s="643"/>
      <c r="K109" s="713"/>
    </row>
    <row r="110" spans="1:11" ht="15" hidden="1" customHeight="1" x14ac:dyDescent="0.2">
      <c r="A110" s="558"/>
      <c r="B110" s="636"/>
      <c r="C110" s="618"/>
      <c r="D110" s="641"/>
      <c r="E110" s="618"/>
      <c r="F110" s="629"/>
      <c r="G110" s="229"/>
      <c r="H110" s="641"/>
      <c r="I110" s="653"/>
      <c r="J110" s="620"/>
      <c r="K110" s="714"/>
    </row>
    <row r="111" spans="1:11" ht="15" hidden="1" customHeight="1" x14ac:dyDescent="0.2">
      <c r="A111" s="558"/>
      <c r="B111" s="636"/>
      <c r="C111" s="618"/>
      <c r="D111" s="641"/>
      <c r="E111" s="618"/>
      <c r="F111" s="629"/>
      <c r="G111" s="230"/>
      <c r="H111" s="641"/>
      <c r="I111" s="653"/>
      <c r="J111" s="620"/>
      <c r="K111" s="714"/>
    </row>
    <row r="112" spans="1:11" ht="17.25" hidden="1" customHeight="1" x14ac:dyDescent="0.2">
      <c r="A112" s="559"/>
      <c r="B112" s="636"/>
      <c r="C112" s="618"/>
      <c r="D112" s="642"/>
      <c r="E112" s="618"/>
      <c r="F112" s="629"/>
      <c r="G112" s="231"/>
      <c r="H112" s="642"/>
      <c r="I112" s="654"/>
      <c r="J112" s="621"/>
      <c r="K112" s="715"/>
    </row>
    <row r="113" spans="1:11" ht="53.25" hidden="1" customHeight="1" x14ac:dyDescent="0.2">
      <c r="A113" s="625"/>
      <c r="B113" s="716"/>
      <c r="C113" s="642"/>
      <c r="D113" s="648"/>
      <c r="E113" s="618"/>
      <c r="F113" s="719"/>
      <c r="G113" s="252"/>
      <c r="H113" s="648"/>
      <c r="I113" s="640"/>
      <c r="J113" s="643"/>
      <c r="K113" s="713"/>
    </row>
    <row r="114" spans="1:11" ht="15" hidden="1" customHeight="1" x14ac:dyDescent="0.2">
      <c r="A114" s="558"/>
      <c r="B114" s="717"/>
      <c r="C114" s="618"/>
      <c r="D114" s="641"/>
      <c r="E114" s="618"/>
      <c r="F114" s="719"/>
      <c r="G114" s="229"/>
      <c r="H114" s="641"/>
      <c r="I114" s="653"/>
      <c r="J114" s="620"/>
      <c r="K114" s="714"/>
    </row>
    <row r="115" spans="1:11" ht="15" hidden="1" customHeight="1" x14ac:dyDescent="0.2">
      <c r="A115" s="558"/>
      <c r="B115" s="717"/>
      <c r="C115" s="618"/>
      <c r="D115" s="641"/>
      <c r="E115" s="618"/>
      <c r="F115" s="719"/>
      <c r="G115" s="230"/>
      <c r="H115" s="641"/>
      <c r="I115" s="653"/>
      <c r="J115" s="620"/>
      <c r="K115" s="714"/>
    </row>
    <row r="116" spans="1:11" ht="14.25" hidden="1" customHeight="1" x14ac:dyDescent="0.2">
      <c r="A116" s="559"/>
      <c r="B116" s="718"/>
      <c r="C116" s="618"/>
      <c r="D116" s="642"/>
      <c r="E116" s="618"/>
      <c r="F116" s="719"/>
      <c r="G116" s="231"/>
      <c r="H116" s="642"/>
      <c r="I116" s="654"/>
      <c r="J116" s="621"/>
      <c r="K116" s="715"/>
    </row>
    <row r="117" spans="1:11" ht="37.5" hidden="1" customHeight="1" x14ac:dyDescent="0.2">
      <c r="A117" s="625"/>
      <c r="B117" s="710"/>
      <c r="C117" s="642"/>
      <c r="D117" s="648"/>
      <c r="E117" s="618"/>
      <c r="F117" s="719"/>
      <c r="G117" s="255"/>
      <c r="H117" s="701"/>
      <c r="I117" s="640"/>
      <c r="J117" s="643"/>
      <c r="K117" s="713"/>
    </row>
    <row r="118" spans="1:11" ht="14.25" hidden="1" customHeight="1" x14ac:dyDescent="0.2">
      <c r="A118" s="558"/>
      <c r="B118" s="717"/>
      <c r="C118" s="618"/>
      <c r="D118" s="641"/>
      <c r="E118" s="618"/>
      <c r="F118" s="719"/>
      <c r="G118" s="229"/>
      <c r="H118" s="702"/>
      <c r="I118" s="653"/>
      <c r="J118" s="620"/>
      <c r="K118" s="721"/>
    </row>
    <row r="119" spans="1:11" ht="15" hidden="1" customHeight="1" x14ac:dyDescent="0.2">
      <c r="A119" s="558"/>
      <c r="B119" s="717"/>
      <c r="C119" s="618"/>
      <c r="D119" s="641"/>
      <c r="E119" s="618"/>
      <c r="F119" s="719"/>
      <c r="G119" s="230"/>
      <c r="H119" s="702"/>
      <c r="I119" s="653"/>
      <c r="J119" s="620"/>
      <c r="K119" s="721"/>
    </row>
    <row r="120" spans="1:11" ht="15.75" hidden="1" customHeight="1" x14ac:dyDescent="0.2">
      <c r="A120" s="559"/>
      <c r="B120" s="718"/>
      <c r="C120" s="618"/>
      <c r="D120" s="642"/>
      <c r="E120" s="618"/>
      <c r="F120" s="719"/>
      <c r="G120" s="231"/>
      <c r="H120" s="703"/>
      <c r="I120" s="654"/>
      <c r="J120" s="621"/>
      <c r="K120" s="722"/>
    </row>
    <row r="121" spans="1:11" ht="31.5" hidden="1" customHeight="1" x14ac:dyDescent="0.2">
      <c r="A121" s="625">
        <v>15</v>
      </c>
      <c r="B121" s="710"/>
      <c r="C121" s="648"/>
      <c r="D121" s="648"/>
      <c r="E121" s="648"/>
      <c r="F121" s="648"/>
      <c r="G121" s="252"/>
      <c r="H121" s="648"/>
      <c r="I121" s="640"/>
      <c r="J121" s="643"/>
      <c r="K121" s="622"/>
    </row>
    <row r="122" spans="1:11" ht="15" hidden="1" customHeight="1" x14ac:dyDescent="0.2">
      <c r="A122" s="558"/>
      <c r="B122" s="717"/>
      <c r="C122" s="641"/>
      <c r="D122" s="641"/>
      <c r="E122" s="641"/>
      <c r="F122" s="641"/>
      <c r="G122" s="229"/>
      <c r="H122" s="641"/>
      <c r="I122" s="653"/>
      <c r="J122" s="620"/>
      <c r="K122" s="656"/>
    </row>
    <row r="123" spans="1:11" ht="15" hidden="1" customHeight="1" x14ac:dyDescent="0.2">
      <c r="A123" s="558"/>
      <c r="B123" s="717"/>
      <c r="C123" s="641"/>
      <c r="D123" s="641"/>
      <c r="E123" s="641"/>
      <c r="F123" s="641"/>
      <c r="G123" s="230"/>
      <c r="H123" s="641"/>
      <c r="I123" s="653"/>
      <c r="J123" s="620"/>
      <c r="K123" s="656"/>
    </row>
    <row r="124" spans="1:11" ht="27.75" customHeight="1" x14ac:dyDescent="0.2">
      <c r="A124" s="558"/>
      <c r="B124" s="717"/>
      <c r="C124" s="641"/>
      <c r="D124" s="641"/>
      <c r="E124" s="641"/>
      <c r="F124" s="641"/>
      <c r="G124" s="230"/>
      <c r="H124" s="641"/>
      <c r="I124" s="653"/>
      <c r="J124" s="620"/>
      <c r="K124" s="656"/>
    </row>
    <row r="125" spans="1:11" ht="18.75" customHeight="1" x14ac:dyDescent="0.2">
      <c r="A125" s="558"/>
      <c r="B125" s="717"/>
      <c r="C125" s="641"/>
      <c r="D125" s="641"/>
      <c r="E125" s="641"/>
      <c r="F125" s="641"/>
      <c r="G125" s="229"/>
      <c r="H125" s="641"/>
      <c r="I125" s="653"/>
      <c r="J125" s="620"/>
      <c r="K125" s="656"/>
    </row>
    <row r="126" spans="1:11" ht="18" customHeight="1" x14ac:dyDescent="0.2">
      <c r="A126" s="558"/>
      <c r="B126" s="717"/>
      <c r="C126" s="641"/>
      <c r="D126" s="641"/>
      <c r="E126" s="641"/>
      <c r="F126" s="641"/>
      <c r="G126" s="264"/>
      <c r="H126" s="641"/>
      <c r="I126" s="653"/>
      <c r="J126" s="620"/>
      <c r="K126" s="656"/>
    </row>
    <row r="127" spans="1:11" ht="15" customHeight="1" x14ac:dyDescent="0.2">
      <c r="A127" s="559"/>
      <c r="B127" s="718"/>
      <c r="C127" s="642"/>
      <c r="D127" s="642"/>
      <c r="E127" s="642"/>
      <c r="F127" s="642"/>
      <c r="G127" s="231"/>
      <c r="H127" s="642"/>
      <c r="I127" s="654"/>
      <c r="J127" s="621"/>
      <c r="K127" s="720"/>
    </row>
    <row r="128" spans="1:11" ht="27.75" customHeight="1" x14ac:dyDescent="0.2">
      <c r="A128" s="625">
        <v>16</v>
      </c>
      <c r="B128" s="626"/>
      <c r="C128" s="498"/>
      <c r="D128" s="637"/>
      <c r="E128" s="628"/>
      <c r="F128" s="724"/>
      <c r="G128" s="234"/>
      <c r="H128" s="631"/>
      <c r="I128" s="653"/>
      <c r="J128" s="620"/>
      <c r="K128" s="622"/>
    </row>
    <row r="129" spans="1:13" ht="21" customHeight="1" x14ac:dyDescent="0.2">
      <c r="A129" s="558"/>
      <c r="B129" s="627"/>
      <c r="C129" s="499"/>
      <c r="D129" s="638"/>
      <c r="E129" s="629"/>
      <c r="F129" s="683"/>
      <c r="G129" s="229"/>
      <c r="H129" s="631"/>
      <c r="I129" s="653"/>
      <c r="J129" s="620"/>
      <c r="K129" s="623"/>
    </row>
    <row r="130" spans="1:13" x14ac:dyDescent="0.2">
      <c r="A130" s="558"/>
      <c r="B130" s="627"/>
      <c r="C130" s="499"/>
      <c r="D130" s="638"/>
      <c r="E130" s="629"/>
      <c r="F130" s="683"/>
      <c r="G130" s="264"/>
      <c r="H130" s="631"/>
      <c r="I130" s="653"/>
      <c r="J130" s="620"/>
      <c r="K130" s="623"/>
    </row>
    <row r="131" spans="1:13" x14ac:dyDescent="0.2">
      <c r="A131" s="558"/>
      <c r="B131" s="723"/>
      <c r="C131" s="499"/>
      <c r="D131" s="638"/>
      <c r="E131" s="667"/>
      <c r="F131" s="683"/>
      <c r="G131" s="231"/>
      <c r="H131" s="632"/>
      <c r="I131" s="654"/>
      <c r="J131" s="621"/>
      <c r="K131" s="624"/>
    </row>
    <row r="132" spans="1:13" x14ac:dyDescent="0.2">
      <c r="A132" s="630">
        <v>17</v>
      </c>
      <c r="B132" s="626"/>
      <c r="C132" s="508"/>
      <c r="D132" s="508"/>
      <c r="E132" s="618"/>
      <c r="F132" s="618"/>
      <c r="G132" s="234"/>
      <c r="H132" s="631"/>
      <c r="I132" s="653"/>
      <c r="J132" s="620"/>
      <c r="K132" s="622"/>
    </row>
    <row r="133" spans="1:13" x14ac:dyDescent="0.2">
      <c r="A133" s="630"/>
      <c r="B133" s="627"/>
      <c r="C133" s="508"/>
      <c r="D133" s="508"/>
      <c r="E133" s="618"/>
      <c r="F133" s="618"/>
      <c r="G133" s="229"/>
      <c r="H133" s="631"/>
      <c r="I133" s="653"/>
      <c r="J133" s="620"/>
      <c r="K133" s="623"/>
    </row>
    <row r="134" spans="1:13" x14ac:dyDescent="0.2">
      <c r="A134" s="630"/>
      <c r="B134" s="627"/>
      <c r="C134" s="508"/>
      <c r="D134" s="508"/>
      <c r="E134" s="618"/>
      <c r="F134" s="618"/>
      <c r="G134" s="264"/>
      <c r="H134" s="631"/>
      <c r="I134" s="653"/>
      <c r="J134" s="620"/>
      <c r="K134" s="623"/>
    </row>
    <row r="135" spans="1:13" x14ac:dyDescent="0.2">
      <c r="A135" s="630"/>
      <c r="B135" s="627"/>
      <c r="C135" s="508"/>
      <c r="D135" s="508"/>
      <c r="E135" s="618"/>
      <c r="F135" s="618"/>
      <c r="G135" s="231"/>
      <c r="H135" s="632"/>
      <c r="I135" s="654"/>
      <c r="J135" s="621"/>
      <c r="K135" s="624"/>
    </row>
    <row r="136" spans="1:13" ht="34.5" customHeight="1" x14ac:dyDescent="0.2">
      <c r="A136" s="630">
        <v>18</v>
      </c>
      <c r="B136" s="626"/>
      <c r="C136" s="508"/>
      <c r="D136" s="508"/>
      <c r="E136" s="618"/>
      <c r="F136" s="618"/>
      <c r="G136" s="268"/>
      <c r="H136" s="631"/>
      <c r="I136" s="619"/>
      <c r="J136" s="620"/>
      <c r="K136" s="622"/>
    </row>
    <row r="137" spans="1:13" x14ac:dyDescent="0.2">
      <c r="A137" s="630"/>
      <c r="B137" s="627"/>
      <c r="C137" s="508"/>
      <c r="D137" s="508"/>
      <c r="E137" s="618"/>
      <c r="F137" s="618"/>
      <c r="G137" s="229"/>
      <c r="H137" s="631"/>
      <c r="I137" s="619"/>
      <c r="J137" s="620"/>
      <c r="K137" s="623"/>
      <c r="M137" s="269"/>
    </row>
    <row r="138" spans="1:13" x14ac:dyDescent="0.2">
      <c r="A138" s="630"/>
      <c r="B138" s="627"/>
      <c r="C138" s="508"/>
      <c r="D138" s="508"/>
      <c r="E138" s="618"/>
      <c r="F138" s="618"/>
      <c r="G138" s="231"/>
      <c r="H138" s="631"/>
      <c r="I138" s="619"/>
      <c r="J138" s="620"/>
      <c r="K138" s="623"/>
    </row>
    <row r="139" spans="1:13" x14ac:dyDescent="0.2">
      <c r="A139" s="630"/>
      <c r="B139" s="627"/>
      <c r="C139" s="508"/>
      <c r="D139" s="508"/>
      <c r="E139" s="618"/>
      <c r="F139" s="618"/>
      <c r="G139" s="231"/>
      <c r="H139" s="632"/>
      <c r="I139" s="619"/>
      <c r="J139" s="621"/>
      <c r="K139" s="624"/>
    </row>
    <row r="140" spans="1:13" x14ac:dyDescent="0.2">
      <c r="A140" s="630">
        <v>19</v>
      </c>
      <c r="B140" s="626"/>
      <c r="C140" s="508"/>
      <c r="D140" s="508"/>
      <c r="E140" s="618"/>
      <c r="F140" s="618"/>
      <c r="G140" s="268"/>
      <c r="H140" s="618"/>
      <c r="I140" s="619"/>
      <c r="J140" s="620"/>
      <c r="K140" s="622"/>
    </row>
    <row r="141" spans="1:13" x14ac:dyDescent="0.2">
      <c r="A141" s="630"/>
      <c r="B141" s="627"/>
      <c r="C141" s="508"/>
      <c r="D141" s="508"/>
      <c r="E141" s="618"/>
      <c r="F141" s="618"/>
      <c r="G141" s="229"/>
      <c r="H141" s="618"/>
      <c r="I141" s="619"/>
      <c r="J141" s="620"/>
      <c r="K141" s="623"/>
    </row>
    <row r="142" spans="1:13" x14ac:dyDescent="0.2">
      <c r="A142" s="630"/>
      <c r="B142" s="627"/>
      <c r="C142" s="508"/>
      <c r="D142" s="508"/>
      <c r="E142" s="618"/>
      <c r="F142" s="618"/>
      <c r="G142" s="231"/>
      <c r="H142" s="618"/>
      <c r="I142" s="619"/>
      <c r="J142" s="620"/>
      <c r="K142" s="623"/>
    </row>
    <row r="143" spans="1:13" x14ac:dyDescent="0.2">
      <c r="A143" s="630"/>
      <c r="B143" s="627"/>
      <c r="C143" s="508"/>
      <c r="D143" s="508"/>
      <c r="E143" s="618"/>
      <c r="F143" s="618"/>
      <c r="G143" s="231"/>
      <c r="H143" s="618"/>
      <c r="I143" s="619"/>
      <c r="J143" s="621"/>
      <c r="K143" s="624"/>
    </row>
    <row r="144" spans="1:13" x14ac:dyDescent="0.2">
      <c r="A144" s="625">
        <v>20</v>
      </c>
      <c r="B144" s="626"/>
      <c r="C144" s="508"/>
      <c r="D144" s="508"/>
      <c r="E144" s="628"/>
      <c r="F144" s="618"/>
      <c r="G144" s="268"/>
      <c r="H144" s="618"/>
      <c r="I144" s="619"/>
      <c r="J144" s="620"/>
      <c r="K144" s="622"/>
    </row>
    <row r="145" spans="1:11" x14ac:dyDescent="0.2">
      <c r="A145" s="558"/>
      <c r="B145" s="627"/>
      <c r="C145" s="508"/>
      <c r="D145" s="508"/>
      <c r="E145" s="629"/>
      <c r="F145" s="618"/>
      <c r="G145" s="229"/>
      <c r="H145" s="618"/>
      <c r="I145" s="619"/>
      <c r="J145" s="620"/>
      <c r="K145" s="623"/>
    </row>
    <row r="146" spans="1:11" x14ac:dyDescent="0.2">
      <c r="A146" s="558"/>
      <c r="B146" s="627"/>
      <c r="C146" s="508"/>
      <c r="D146" s="508"/>
      <c r="E146" s="629"/>
      <c r="F146" s="618"/>
      <c r="G146" s="231"/>
      <c r="H146" s="618"/>
      <c r="I146" s="619"/>
      <c r="J146" s="620"/>
      <c r="K146" s="623"/>
    </row>
    <row r="147" spans="1:11" x14ac:dyDescent="0.2">
      <c r="A147" s="559"/>
      <c r="B147" s="627"/>
      <c r="C147" s="508"/>
      <c r="D147" s="508"/>
      <c r="E147" s="629"/>
      <c r="F147" s="618"/>
      <c r="G147" s="231"/>
      <c r="H147" s="618"/>
      <c r="I147" s="619"/>
      <c r="J147" s="621"/>
      <c r="K147" s="624"/>
    </row>
    <row r="148" spans="1:11" ht="15" x14ac:dyDescent="0.25">
      <c r="A148" s="625">
        <v>21</v>
      </c>
      <c r="B148" s="626"/>
      <c r="C148" s="508"/>
      <c r="D148" s="508"/>
      <c r="E148" s="628"/>
      <c r="F148" s="618"/>
      <c r="G148" s="270"/>
      <c r="H148" s="618"/>
      <c r="I148" s="619"/>
      <c r="J148" s="620"/>
      <c r="K148" s="725"/>
    </row>
    <row r="149" spans="1:11" x14ac:dyDescent="0.2">
      <c r="A149" s="558"/>
      <c r="B149" s="627"/>
      <c r="C149" s="508"/>
      <c r="D149" s="508"/>
      <c r="E149" s="629"/>
      <c r="F149" s="618"/>
      <c r="G149" s="229"/>
      <c r="H149" s="618"/>
      <c r="I149" s="619"/>
      <c r="J149" s="620"/>
      <c r="K149" s="726"/>
    </row>
    <row r="150" spans="1:11" x14ac:dyDescent="0.2">
      <c r="A150" s="558"/>
      <c r="B150" s="627"/>
      <c r="C150" s="508"/>
      <c r="D150" s="508"/>
      <c r="E150" s="629"/>
      <c r="F150" s="618"/>
      <c r="G150" s="231"/>
      <c r="H150" s="618"/>
      <c r="I150" s="619"/>
      <c r="J150" s="620"/>
      <c r="K150" s="726"/>
    </row>
    <row r="151" spans="1:11" x14ac:dyDescent="0.2">
      <c r="A151" s="559"/>
      <c r="B151" s="627"/>
      <c r="C151" s="508"/>
      <c r="D151" s="508"/>
      <c r="E151" s="629"/>
      <c r="F151" s="618"/>
      <c r="G151" s="231"/>
      <c r="H151" s="618"/>
      <c r="I151" s="619"/>
      <c r="J151" s="621"/>
      <c r="K151" s="727"/>
    </row>
    <row r="152" spans="1:11" x14ac:dyDescent="0.2">
      <c r="A152" s="277">
        <v>22</v>
      </c>
      <c r="B152" s="299"/>
      <c r="C152" s="13"/>
      <c r="D152" s="13"/>
      <c r="E152" s="266"/>
      <c r="F152" s="266"/>
      <c r="G152" s="231"/>
      <c r="H152" s="266"/>
      <c r="I152" s="276"/>
      <c r="J152" s="296"/>
      <c r="K152" s="267"/>
    </row>
    <row r="153" spans="1:11" x14ac:dyDescent="0.2">
      <c r="A153" s="43">
        <v>23</v>
      </c>
      <c r="B153" s="300"/>
      <c r="C153" s="13"/>
      <c r="D153" s="13"/>
      <c r="E153" s="275"/>
      <c r="F153" s="288"/>
      <c r="G153" s="289"/>
      <c r="H153" s="290"/>
      <c r="I153" s="288"/>
      <c r="J153" s="298"/>
      <c r="K153" s="267"/>
    </row>
    <row r="154" spans="1:11" x14ac:dyDescent="0.2">
      <c r="A154" s="279"/>
      <c r="B154" s="280"/>
      <c r="C154" s="281"/>
      <c r="D154" s="281"/>
      <c r="E154" s="282"/>
      <c r="F154" s="282"/>
      <c r="G154" s="283"/>
      <c r="H154" s="282"/>
      <c r="I154" s="284"/>
      <c r="J154" s="296"/>
      <c r="K154" s="267"/>
    </row>
    <row r="155" spans="1:11" ht="15.75" x14ac:dyDescent="0.2">
      <c r="A155" s="256"/>
      <c r="B155" s="257"/>
      <c r="C155" s="258"/>
      <c r="D155" s="258"/>
      <c r="E155" s="258"/>
      <c r="F155" s="258"/>
      <c r="G155" s="259"/>
      <c r="H155" s="260"/>
      <c r="I155" s="271" t="s">
        <v>717</v>
      </c>
      <c r="J155" s="297"/>
      <c r="K155" s="261"/>
    </row>
    <row r="156" spans="1:11" x14ac:dyDescent="0.2">
      <c r="K156" s="265"/>
    </row>
  </sheetData>
  <sheetProtection selectLockedCells="1" selectUnlockedCells="1"/>
  <autoFilter ref="A6:K6"/>
  <mergeCells count="357">
    <mergeCell ref="K128:K131"/>
    <mergeCell ref="A128:A131"/>
    <mergeCell ref="B128:B131"/>
    <mergeCell ref="C128:C131"/>
    <mergeCell ref="D128:D131"/>
    <mergeCell ref="E128:E131"/>
    <mergeCell ref="F128:F131"/>
    <mergeCell ref="I148:I151"/>
    <mergeCell ref="J148:J151"/>
    <mergeCell ref="K148:K151"/>
    <mergeCell ref="E148:E151"/>
    <mergeCell ref="A148:A151"/>
    <mergeCell ref="B148:B151"/>
    <mergeCell ref="C148:C151"/>
    <mergeCell ref="D148:D151"/>
    <mergeCell ref="F148:F151"/>
    <mergeCell ref="H148:H151"/>
    <mergeCell ref="H132:H135"/>
    <mergeCell ref="I132:I135"/>
    <mergeCell ref="J132:J135"/>
    <mergeCell ref="K132:K135"/>
    <mergeCell ref="A132:A135"/>
    <mergeCell ref="B132:B135"/>
    <mergeCell ref="C132:C135"/>
    <mergeCell ref="A121:A127"/>
    <mergeCell ref="B121:B127"/>
    <mergeCell ref="C121:C127"/>
    <mergeCell ref="D121:D127"/>
    <mergeCell ref="E121:E127"/>
    <mergeCell ref="F121:F127"/>
    <mergeCell ref="H128:H131"/>
    <mergeCell ref="I128:I131"/>
    <mergeCell ref="J128:J131"/>
    <mergeCell ref="H121:H127"/>
    <mergeCell ref="I121:I127"/>
    <mergeCell ref="H113:H116"/>
    <mergeCell ref="I113:I116"/>
    <mergeCell ref="J113:J116"/>
    <mergeCell ref="K113:K116"/>
    <mergeCell ref="J121:J127"/>
    <mergeCell ref="K121:K127"/>
    <mergeCell ref="H117:H120"/>
    <mergeCell ref="K117:K120"/>
    <mergeCell ref="K109:K112"/>
    <mergeCell ref="I117:I120"/>
    <mergeCell ref="J117:J120"/>
    <mergeCell ref="A113:A116"/>
    <mergeCell ref="B113:B116"/>
    <mergeCell ref="C113:C116"/>
    <mergeCell ref="D113:D116"/>
    <mergeCell ref="E113:E116"/>
    <mergeCell ref="F113:F116"/>
    <mergeCell ref="A117:A120"/>
    <mergeCell ref="B117:B120"/>
    <mergeCell ref="C117:C120"/>
    <mergeCell ref="D117:D120"/>
    <mergeCell ref="E117:E120"/>
    <mergeCell ref="F117:F120"/>
    <mergeCell ref="A109:A112"/>
    <mergeCell ref="B109:B112"/>
    <mergeCell ref="C109:C112"/>
    <mergeCell ref="D109:D112"/>
    <mergeCell ref="E109:E112"/>
    <mergeCell ref="F109:F112"/>
    <mergeCell ref="H109:H112"/>
    <mergeCell ref="I109:I112"/>
    <mergeCell ref="J109:J112"/>
    <mergeCell ref="H101:H104"/>
    <mergeCell ref="I101:I104"/>
    <mergeCell ref="J101:J104"/>
    <mergeCell ref="K101:K104"/>
    <mergeCell ref="H97:H100"/>
    <mergeCell ref="I97:I100"/>
    <mergeCell ref="J97:J100"/>
    <mergeCell ref="K97:K100"/>
    <mergeCell ref="A105:A108"/>
    <mergeCell ref="B105:B108"/>
    <mergeCell ref="C105:C108"/>
    <mergeCell ref="D105:D108"/>
    <mergeCell ref="E105:E108"/>
    <mergeCell ref="F105:F108"/>
    <mergeCell ref="H105:H108"/>
    <mergeCell ref="I105:I108"/>
    <mergeCell ref="J105:J108"/>
    <mergeCell ref="K105:K108"/>
    <mergeCell ref="A97:A100"/>
    <mergeCell ref="B97:B100"/>
    <mergeCell ref="C97:C100"/>
    <mergeCell ref="D97:D100"/>
    <mergeCell ref="E97:E100"/>
    <mergeCell ref="F97:F100"/>
    <mergeCell ref="A101:A104"/>
    <mergeCell ref="B101:B104"/>
    <mergeCell ref="C101:C104"/>
    <mergeCell ref="D101:D104"/>
    <mergeCell ref="E101:E104"/>
    <mergeCell ref="F101:F104"/>
    <mergeCell ref="K89:K92"/>
    <mergeCell ref="A93:A96"/>
    <mergeCell ref="B93:B96"/>
    <mergeCell ref="C93:C96"/>
    <mergeCell ref="D93:D96"/>
    <mergeCell ref="E93:E96"/>
    <mergeCell ref="F93:F96"/>
    <mergeCell ref="H93:H96"/>
    <mergeCell ref="I93:I96"/>
    <mergeCell ref="J93:J96"/>
    <mergeCell ref="K93:K96"/>
    <mergeCell ref="A89:A92"/>
    <mergeCell ref="B89:B92"/>
    <mergeCell ref="C89:C92"/>
    <mergeCell ref="D89:D92"/>
    <mergeCell ref="E89:E92"/>
    <mergeCell ref="F89:F92"/>
    <mergeCell ref="H89:H92"/>
    <mergeCell ref="I89:I92"/>
    <mergeCell ref="J89:J92"/>
    <mergeCell ref="K81:K84"/>
    <mergeCell ref="A85:A88"/>
    <mergeCell ref="B85:B88"/>
    <mergeCell ref="C85:C88"/>
    <mergeCell ref="D85:D88"/>
    <mergeCell ref="E85:E88"/>
    <mergeCell ref="F85:F88"/>
    <mergeCell ref="H85:H88"/>
    <mergeCell ref="I85:I88"/>
    <mergeCell ref="J85:J88"/>
    <mergeCell ref="K85:K88"/>
    <mergeCell ref="A81:A84"/>
    <mergeCell ref="B81:B84"/>
    <mergeCell ref="C81:C84"/>
    <mergeCell ref="D81:D84"/>
    <mergeCell ref="E81:E84"/>
    <mergeCell ref="F81:F84"/>
    <mergeCell ref="H81:H84"/>
    <mergeCell ref="I81:I84"/>
    <mergeCell ref="J81:J84"/>
    <mergeCell ref="K73:K76"/>
    <mergeCell ref="A77:A80"/>
    <mergeCell ref="B77:B80"/>
    <mergeCell ref="C77:C80"/>
    <mergeCell ref="D77:D80"/>
    <mergeCell ref="E77:E80"/>
    <mergeCell ref="F77:F80"/>
    <mergeCell ref="H77:H80"/>
    <mergeCell ref="I77:I80"/>
    <mergeCell ref="J77:J80"/>
    <mergeCell ref="K77:K80"/>
    <mergeCell ref="A73:A76"/>
    <mergeCell ref="B73:B76"/>
    <mergeCell ref="C73:C76"/>
    <mergeCell ref="D73:D76"/>
    <mergeCell ref="E73:E76"/>
    <mergeCell ref="F73:F76"/>
    <mergeCell ref="H73:H76"/>
    <mergeCell ref="I73:I76"/>
    <mergeCell ref="J73:J76"/>
    <mergeCell ref="K65:K68"/>
    <mergeCell ref="A69:A72"/>
    <mergeCell ref="B69:B72"/>
    <mergeCell ref="C69:C72"/>
    <mergeCell ref="D69:D72"/>
    <mergeCell ref="E69:E72"/>
    <mergeCell ref="F69:F72"/>
    <mergeCell ref="H69:H72"/>
    <mergeCell ref="I69:I72"/>
    <mergeCell ref="J69:J72"/>
    <mergeCell ref="K69:K72"/>
    <mergeCell ref="A65:A68"/>
    <mergeCell ref="B65:B68"/>
    <mergeCell ref="C65:C68"/>
    <mergeCell ref="D65:D68"/>
    <mergeCell ref="E65:E68"/>
    <mergeCell ref="F65:F68"/>
    <mergeCell ref="H65:H68"/>
    <mergeCell ref="I65:I68"/>
    <mergeCell ref="J65:J68"/>
    <mergeCell ref="K57:K60"/>
    <mergeCell ref="A61:A64"/>
    <mergeCell ref="B61:B64"/>
    <mergeCell ref="C61:C64"/>
    <mergeCell ref="D61:D64"/>
    <mergeCell ref="E61:E64"/>
    <mergeCell ref="F61:F64"/>
    <mergeCell ref="H61:H64"/>
    <mergeCell ref="I61:I64"/>
    <mergeCell ref="J61:J64"/>
    <mergeCell ref="K61:K64"/>
    <mergeCell ref="A57:A60"/>
    <mergeCell ref="B57:B60"/>
    <mergeCell ref="C57:C60"/>
    <mergeCell ref="D57:D60"/>
    <mergeCell ref="E57:E60"/>
    <mergeCell ref="F57:F60"/>
    <mergeCell ref="H57:H60"/>
    <mergeCell ref="I57:I60"/>
    <mergeCell ref="J57:J60"/>
    <mergeCell ref="A53:A56"/>
    <mergeCell ref="B53:B56"/>
    <mergeCell ref="H53:H56"/>
    <mergeCell ref="J53:J56"/>
    <mergeCell ref="I53:I56"/>
    <mergeCell ref="K53:K56"/>
    <mergeCell ref="C53:C56"/>
    <mergeCell ref="D53:D56"/>
    <mergeCell ref="E53:E56"/>
    <mergeCell ref="F53:F56"/>
    <mergeCell ref="H45:H48"/>
    <mergeCell ref="I45:I48"/>
    <mergeCell ref="J45:J48"/>
    <mergeCell ref="K45:K48"/>
    <mergeCell ref="A49:A52"/>
    <mergeCell ref="B49:B52"/>
    <mergeCell ref="C49:C52"/>
    <mergeCell ref="D49:D52"/>
    <mergeCell ref="E49:E52"/>
    <mergeCell ref="F49:F52"/>
    <mergeCell ref="J49:J52"/>
    <mergeCell ref="K49:K52"/>
    <mergeCell ref="H49:H52"/>
    <mergeCell ref="I49:I52"/>
    <mergeCell ref="A43:A44"/>
    <mergeCell ref="B43:B44"/>
    <mergeCell ref="C43:C44"/>
    <mergeCell ref="D43:D44"/>
    <mergeCell ref="E43:E44"/>
    <mergeCell ref="F43:F44"/>
    <mergeCell ref="A45:A48"/>
    <mergeCell ref="B45:B48"/>
    <mergeCell ref="C45:C48"/>
    <mergeCell ref="D45:D48"/>
    <mergeCell ref="E45:E48"/>
    <mergeCell ref="F45:F48"/>
    <mergeCell ref="A38:A39"/>
    <mergeCell ref="B38:B39"/>
    <mergeCell ref="C38:C39"/>
    <mergeCell ref="D38:D39"/>
    <mergeCell ref="E38:E39"/>
    <mergeCell ref="F38:F39"/>
    <mergeCell ref="A40:A42"/>
    <mergeCell ref="B40:B42"/>
    <mergeCell ref="C40:C42"/>
    <mergeCell ref="D40:D42"/>
    <mergeCell ref="E40:E42"/>
    <mergeCell ref="F40:F42"/>
    <mergeCell ref="I27:I30"/>
    <mergeCell ref="K27:K30"/>
    <mergeCell ref="A34:A37"/>
    <mergeCell ref="B34:B37"/>
    <mergeCell ref="C34:C37"/>
    <mergeCell ref="D34:D37"/>
    <mergeCell ref="E34:E37"/>
    <mergeCell ref="F34:F37"/>
    <mergeCell ref="H34:H37"/>
    <mergeCell ref="I34:I37"/>
    <mergeCell ref="J34:J37"/>
    <mergeCell ref="K34:K37"/>
    <mergeCell ref="D27:D30"/>
    <mergeCell ref="E27:E30"/>
    <mergeCell ref="F27:F30"/>
    <mergeCell ref="H27:H30"/>
    <mergeCell ref="J27:J30"/>
    <mergeCell ref="A27:A30"/>
    <mergeCell ref="A23:A26"/>
    <mergeCell ref="B23:B26"/>
    <mergeCell ref="C23:C26"/>
    <mergeCell ref="A31:A33"/>
    <mergeCell ref="B31:B33"/>
    <mergeCell ref="C31:C33"/>
    <mergeCell ref="D31:D33"/>
    <mergeCell ref="E31:E33"/>
    <mergeCell ref="F31:F33"/>
    <mergeCell ref="B27:B30"/>
    <mergeCell ref="C27:C30"/>
    <mergeCell ref="D23:D26"/>
    <mergeCell ref="E23:E26"/>
    <mergeCell ref="F23:F26"/>
    <mergeCell ref="C15:C18"/>
    <mergeCell ref="D15:D18"/>
    <mergeCell ref="E15:E18"/>
    <mergeCell ref="F15:F18"/>
    <mergeCell ref="A19:A22"/>
    <mergeCell ref="B19:B22"/>
    <mergeCell ref="C19:C22"/>
    <mergeCell ref="D19:D22"/>
    <mergeCell ref="E19:E22"/>
    <mergeCell ref="F19:F22"/>
    <mergeCell ref="A15:A18"/>
    <mergeCell ref="B15:B18"/>
    <mergeCell ref="K19:K22"/>
    <mergeCell ref="H23:H26"/>
    <mergeCell ref="H19:H22"/>
    <mergeCell ref="K11:K14"/>
    <mergeCell ref="I15:I18"/>
    <mergeCell ref="J15:J18"/>
    <mergeCell ref="K15:K18"/>
    <mergeCell ref="H7:H10"/>
    <mergeCell ref="I23:I26"/>
    <mergeCell ref="I7:I10"/>
    <mergeCell ref="J23:J26"/>
    <mergeCell ref="K23:K26"/>
    <mergeCell ref="K7:K10"/>
    <mergeCell ref="H15:H18"/>
    <mergeCell ref="H11:H14"/>
    <mergeCell ref="J7:J10"/>
    <mergeCell ref="I19:I22"/>
    <mergeCell ref="J19:J22"/>
    <mergeCell ref="A1:F1"/>
    <mergeCell ref="A2:F2"/>
    <mergeCell ref="A3:J3"/>
    <mergeCell ref="F11:F14"/>
    <mergeCell ref="A11:A14"/>
    <mergeCell ref="B11:B14"/>
    <mergeCell ref="C11:C14"/>
    <mergeCell ref="D11:D14"/>
    <mergeCell ref="E11:E14"/>
    <mergeCell ref="I11:I14"/>
    <mergeCell ref="J11:J14"/>
    <mergeCell ref="A7:A10"/>
    <mergeCell ref="B7:B10"/>
    <mergeCell ref="C7:C10"/>
    <mergeCell ref="D7:D10"/>
    <mergeCell ref="E7:E10"/>
    <mergeCell ref="F7:F10"/>
    <mergeCell ref="D132:D135"/>
    <mergeCell ref="E132:E135"/>
    <mergeCell ref="F132:F135"/>
    <mergeCell ref="I140:I143"/>
    <mergeCell ref="J140:J143"/>
    <mergeCell ref="K140:K143"/>
    <mergeCell ref="J136:J139"/>
    <mergeCell ref="K136:K139"/>
    <mergeCell ref="I136:I139"/>
    <mergeCell ref="H136:H139"/>
    <mergeCell ref="H140:H143"/>
    <mergeCell ref="A136:A139"/>
    <mergeCell ref="A140:A143"/>
    <mergeCell ref="B140:B143"/>
    <mergeCell ref="C140:C143"/>
    <mergeCell ref="D140:D143"/>
    <mergeCell ref="E136:E139"/>
    <mergeCell ref="E140:E143"/>
    <mergeCell ref="F140:F143"/>
    <mergeCell ref="B136:B139"/>
    <mergeCell ref="C136:C139"/>
    <mergeCell ref="D136:D139"/>
    <mergeCell ref="F136:F139"/>
    <mergeCell ref="H144:H147"/>
    <mergeCell ref="I144:I147"/>
    <mergeCell ref="J144:J147"/>
    <mergeCell ref="K144:K147"/>
    <mergeCell ref="A144:A147"/>
    <mergeCell ref="B144:B147"/>
    <mergeCell ref="C144:C147"/>
    <mergeCell ref="D144:D147"/>
    <mergeCell ref="E144:E147"/>
    <mergeCell ref="F144:F147"/>
  </mergeCells>
  <printOptions gridLines="1"/>
  <pageMargins left="0.39370078740157483" right="0.39370078740157483" top="0.55118110236220474" bottom="0.55118110236220474" header="0" footer="0"/>
  <pageSetup paperSize="9" scale="69" firstPageNumber="0" fitToHeight="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2013 для прокуратуры</vt:lpstr>
      <vt:lpstr>Единств 2017 (1 пол)</vt:lpstr>
      <vt:lpstr>Единств 2018 (1 пол)</vt:lpstr>
      <vt:lpstr>Лист1</vt:lpstr>
      <vt:lpstr>Единств 2020</vt:lpstr>
      <vt:lpstr>2020</vt:lpstr>
      <vt:lpstr>'2013 для прокуратуры'!Область_печати</vt:lpstr>
      <vt:lpstr>'2020'!Область_печати</vt:lpstr>
      <vt:lpstr>'Единств 2017 (1 пол)'!Область_печати</vt:lpstr>
      <vt:lpstr>'Единств 2018 (1 пол)'!Область_печати</vt:lpstr>
      <vt:lpstr>'Единств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ORGMOV</dc:creator>
  <cp:lastModifiedBy>User</cp:lastModifiedBy>
  <cp:lastPrinted>2020-05-15T11:15:26Z</cp:lastPrinted>
  <dcterms:created xsi:type="dcterms:W3CDTF">2012-02-13T12:13:45Z</dcterms:created>
  <dcterms:modified xsi:type="dcterms:W3CDTF">2020-12-25T06:42:04Z</dcterms:modified>
</cp:coreProperties>
</file>